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485" windowHeight="4785" tabRatio="599" firstSheet="17" activeTab="23"/>
  </bookViews>
  <sheets>
    <sheet name="地域別4月末" sheetId="1" r:id="rId1"/>
    <sheet name="年齢別4月末" sheetId="2" r:id="rId2"/>
    <sheet name="地域別5月末" sheetId="3" r:id="rId3"/>
    <sheet name="年齢別5月末" sheetId="4" r:id="rId4"/>
    <sheet name="地域別6月末" sheetId="5" r:id="rId5"/>
    <sheet name="年齢別6月末" sheetId="6" r:id="rId6"/>
    <sheet name="地域別7月末" sheetId="7" r:id="rId7"/>
    <sheet name="年齢別7月末" sheetId="8" r:id="rId8"/>
    <sheet name="地域別8月末" sheetId="9" r:id="rId9"/>
    <sheet name="年齢別8月末" sheetId="10" r:id="rId10"/>
    <sheet name="地域別9月末" sheetId="11" r:id="rId11"/>
    <sheet name="年齢別9月末" sheetId="12" r:id="rId12"/>
    <sheet name="地域別10月末" sheetId="13" r:id="rId13"/>
    <sheet name="年齢別10月末" sheetId="14" r:id="rId14"/>
    <sheet name="地域別11月末" sheetId="15" r:id="rId15"/>
    <sheet name="年齢別11月末 " sheetId="16" r:id="rId16"/>
    <sheet name="地域別12月末" sheetId="17" r:id="rId17"/>
    <sheet name="年齢別12月末" sheetId="18" r:id="rId18"/>
    <sheet name="地域別1月末" sheetId="19" r:id="rId19"/>
    <sheet name="年齢別1月末" sheetId="20" r:id="rId20"/>
    <sheet name="地域別2月末" sheetId="21" r:id="rId21"/>
    <sheet name="年齢別2月末" sheetId="22" r:id="rId22"/>
    <sheet name="地域別3月末" sheetId="23" r:id="rId23"/>
    <sheet name="年齢別3月末" sheetId="24" r:id="rId24"/>
  </sheets>
  <definedNames/>
  <calcPr fullCalcOnLoad="1"/>
</workbook>
</file>

<file path=xl/sharedStrings.xml><?xml version="1.0" encoding="utf-8"?>
<sst xmlns="http://schemas.openxmlformats.org/spreadsheetml/2006/main" count="1092" uniqueCount="87">
  <si>
    <t>住民基本台帳より</t>
  </si>
  <si>
    <t>計</t>
  </si>
  <si>
    <t>男</t>
  </si>
  <si>
    <t>女</t>
  </si>
  <si>
    <t>年少人口</t>
  </si>
  <si>
    <t>０～１４歳</t>
  </si>
  <si>
    <t>生産年齢人口</t>
  </si>
  <si>
    <t>１５～６４歳</t>
  </si>
  <si>
    <t>実　　数</t>
  </si>
  <si>
    <t>老年人口</t>
  </si>
  <si>
    <t>６５歳以上</t>
  </si>
  <si>
    <t>総　　数</t>
  </si>
  <si>
    <t>（総数）</t>
  </si>
  <si>
    <t>（男）</t>
  </si>
  <si>
    <t>構成割合</t>
  </si>
  <si>
    <t>再掲　越ヶ浜</t>
  </si>
  <si>
    <t>再掲　木  間</t>
  </si>
  <si>
    <t>再掲　小  畑</t>
  </si>
  <si>
    <t>川　  　内</t>
  </si>
  <si>
    <t>椿　  　東</t>
  </si>
  <si>
    <t>山　  　田</t>
  </si>
  <si>
    <t>三　　  見</t>
  </si>
  <si>
    <t>大　　  井</t>
  </si>
  <si>
    <t>大　  　島</t>
  </si>
  <si>
    <t>相　　  島</t>
  </si>
  <si>
    <t>櫃　 　 島</t>
  </si>
  <si>
    <t>見　  　島</t>
  </si>
  <si>
    <t xml:space="preserve">   椿</t>
  </si>
  <si>
    <t>年齢層</t>
  </si>
  <si>
    <t>100以上</t>
  </si>
  <si>
    <t>９５～９９歳</t>
  </si>
  <si>
    <t>９０～９４歳</t>
  </si>
  <si>
    <t>８５～８９歳</t>
  </si>
  <si>
    <t>８０～８４歳</t>
  </si>
  <si>
    <t>７５～７９歳</t>
  </si>
  <si>
    <t>７０～７４歳</t>
  </si>
  <si>
    <t>６５～６９歳</t>
  </si>
  <si>
    <t>６０～６４歳</t>
  </si>
  <si>
    <t>５５～５９歳</t>
  </si>
  <si>
    <t>５０～５４歳</t>
  </si>
  <si>
    <t>４５～４９歳</t>
  </si>
  <si>
    <t>４０～４４歳</t>
  </si>
  <si>
    <t>３５～３９歳</t>
  </si>
  <si>
    <t>３０～３４歳</t>
  </si>
  <si>
    <t>２５～２９歳</t>
  </si>
  <si>
    <t>２０～２４歳</t>
  </si>
  <si>
    <t>１５～１９歳</t>
  </si>
  <si>
    <t>５～９歳</t>
  </si>
  <si>
    <t>０～４歳</t>
  </si>
  <si>
    <t>合　計</t>
  </si>
  <si>
    <t>萩市の年齢（３区分）別人口</t>
  </si>
  <si>
    <t>(女)</t>
  </si>
  <si>
    <t>萩地域</t>
  </si>
  <si>
    <t>川上地域</t>
  </si>
  <si>
    <t>田万川地域</t>
  </si>
  <si>
    <t>むつみ地域</t>
  </si>
  <si>
    <t>旭地域</t>
  </si>
  <si>
    <t>福栄地域</t>
  </si>
  <si>
    <t>川     上</t>
  </si>
  <si>
    <t>江     崎</t>
  </si>
  <si>
    <t>小     川</t>
  </si>
  <si>
    <t>小   計</t>
  </si>
  <si>
    <t>合    計</t>
  </si>
  <si>
    <t>吉     部</t>
  </si>
  <si>
    <t>高     俣</t>
  </si>
  <si>
    <t>須     佐</t>
  </si>
  <si>
    <t>弥     富</t>
  </si>
  <si>
    <t>明     木</t>
  </si>
  <si>
    <t>福     川</t>
  </si>
  <si>
    <t>佐 々 並</t>
  </si>
  <si>
    <t>紫     福</t>
  </si>
  <si>
    <t>世 帯 数</t>
  </si>
  <si>
    <t>須佐地域</t>
  </si>
  <si>
    <t>１０～１４歳</t>
  </si>
  <si>
    <t>平成１8年4月末日現在</t>
  </si>
  <si>
    <t>平成１8年5月末日現在</t>
  </si>
  <si>
    <t>地域別人口と世帯数</t>
  </si>
  <si>
    <t>平成１8年6月末日現在</t>
  </si>
  <si>
    <t>平成１8年7月末日現在</t>
  </si>
  <si>
    <t>平成１8年8月末日現在</t>
  </si>
  <si>
    <t>平成１8年9月末日現在</t>
  </si>
  <si>
    <t>平成１8年10月末日現在</t>
  </si>
  <si>
    <t>平成１8年11月末日現在</t>
  </si>
  <si>
    <t>平成１9年1月末日現在</t>
  </si>
  <si>
    <t>平成１9年2月末日現在</t>
  </si>
  <si>
    <t>平成１9年3月末日現在</t>
  </si>
  <si>
    <t>平成１8年12月末日現在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</si>
</sst>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0" fillId="0" borderId="0" xfId="49" applyFont="1" applyAlignment="1">
      <alignment/>
    </xf>
    <xf numFmtId="0" fontId="4" fillId="0" borderId="0" xfId="0" applyFont="1" applyAlignment="1">
      <alignment/>
    </xf>
    <xf numFmtId="3" fontId="0" fillId="0" borderId="0" xfId="49" applyNumberFormat="1" applyFont="1" applyAlignment="1">
      <alignment/>
    </xf>
    <xf numFmtId="0" fontId="6" fillId="33" borderId="10" xfId="0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0" fillId="33" borderId="11" xfId="49" applyFont="1" applyFill="1" applyBorder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 vertical="center"/>
    </xf>
    <xf numFmtId="38" fontId="0" fillId="34" borderId="0" xfId="49" applyFont="1" applyFill="1" applyAlignment="1">
      <alignment/>
    </xf>
    <xf numFmtId="3" fontId="0" fillId="0" borderId="0" xfId="49" applyNumberFormat="1" applyFont="1" applyFill="1" applyAlignment="1">
      <alignment/>
    </xf>
    <xf numFmtId="0" fontId="3" fillId="34" borderId="0" xfId="0" applyFont="1" applyFill="1" applyAlignment="1">
      <alignment horizontal="center" vertical="center"/>
    </xf>
    <xf numFmtId="38" fontId="4" fillId="34" borderId="0" xfId="49" applyFont="1" applyFill="1" applyAlignment="1">
      <alignment/>
    </xf>
    <xf numFmtId="3" fontId="4" fillId="34" borderId="0" xfId="49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38" fontId="4" fillId="34" borderId="0" xfId="49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0" xfId="49" applyNumberFormat="1" applyFont="1" applyFill="1" applyAlignment="1">
      <alignment/>
    </xf>
    <xf numFmtId="38" fontId="6" fillId="35" borderId="12" xfId="49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8" fontId="6" fillId="35" borderId="13" xfId="49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38" fontId="5" fillId="35" borderId="10" xfId="49" applyFont="1" applyFill="1" applyBorder="1" applyAlignment="1">
      <alignment vertical="center"/>
    </xf>
    <xf numFmtId="38" fontId="4" fillId="35" borderId="11" xfId="49" applyFont="1" applyFill="1" applyBorder="1" applyAlignment="1">
      <alignment/>
    </xf>
    <xf numFmtId="0" fontId="4" fillId="35" borderId="11" xfId="0" applyFont="1" applyFill="1" applyBorder="1" applyAlignment="1">
      <alignment/>
    </xf>
    <xf numFmtId="38" fontId="6" fillId="35" borderId="10" xfId="49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38" fontId="0" fillId="35" borderId="11" xfId="49" applyFont="1" applyFill="1" applyBorder="1" applyAlignment="1">
      <alignment/>
    </xf>
    <xf numFmtId="0" fontId="0" fillId="35" borderId="11" xfId="0" applyFill="1" applyBorder="1" applyAlignment="1">
      <alignment/>
    </xf>
    <xf numFmtId="38" fontId="6" fillId="33" borderId="12" xfId="49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8" fontId="6" fillId="33" borderId="13" xfId="49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8" fontId="6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38" fontId="4" fillId="36" borderId="13" xfId="49" applyFont="1" applyFill="1" applyBorder="1" applyAlignment="1">
      <alignment/>
    </xf>
    <xf numFmtId="38" fontId="6" fillId="36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horizontal="right" vertical="center"/>
    </xf>
    <xf numFmtId="38" fontId="4" fillId="37" borderId="12" xfId="49" applyFont="1" applyFill="1" applyBorder="1" applyAlignment="1">
      <alignment horizontal="right" vertical="center"/>
    </xf>
    <xf numFmtId="38" fontId="6" fillId="37" borderId="12" xfId="49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38" fontId="6" fillId="37" borderId="13" xfId="49" applyFont="1" applyFill="1" applyBorder="1" applyAlignment="1">
      <alignment vertical="center"/>
    </xf>
    <xf numFmtId="38" fontId="5" fillId="37" borderId="10" xfId="49" applyFont="1" applyFill="1" applyBorder="1" applyAlignment="1">
      <alignment vertical="center"/>
    </xf>
    <xf numFmtId="0" fontId="4" fillId="37" borderId="11" xfId="0" applyFont="1" applyFill="1" applyBorder="1" applyAlignment="1">
      <alignment/>
    </xf>
    <xf numFmtId="38" fontId="6" fillId="37" borderId="10" xfId="49" applyFont="1" applyFill="1" applyBorder="1" applyAlignment="1">
      <alignment vertical="center"/>
    </xf>
    <xf numFmtId="38" fontId="5" fillId="37" borderId="10" xfId="49" applyFont="1" applyFill="1" applyBorder="1" applyAlignment="1">
      <alignment/>
    </xf>
    <xf numFmtId="38" fontId="0" fillId="37" borderId="11" xfId="49" applyFont="1" applyFill="1" applyBorder="1" applyAlignment="1">
      <alignment/>
    </xf>
    <xf numFmtId="10" fontId="5" fillId="35" borderId="10" xfId="0" applyNumberFormat="1" applyFont="1" applyFill="1" applyBorder="1" applyAlignment="1">
      <alignment vertical="center"/>
    </xf>
    <xf numFmtId="10" fontId="5" fillId="37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10" fontId="5" fillId="35" borderId="10" xfId="0" applyNumberFormat="1" applyFont="1" applyFill="1" applyBorder="1" applyAlignment="1">
      <alignment/>
    </xf>
    <xf numFmtId="10" fontId="5" fillId="37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3" fontId="4" fillId="33" borderId="12" xfId="49" applyNumberFormat="1" applyFont="1" applyFill="1" applyBorder="1" applyAlignment="1">
      <alignment horizontal="right" vertical="center"/>
    </xf>
    <xf numFmtId="3" fontId="4" fillId="37" borderId="12" xfId="49" applyNumberFormat="1" applyFont="1" applyFill="1" applyBorder="1" applyAlignment="1">
      <alignment horizontal="right" vertical="center"/>
    </xf>
    <xf numFmtId="38" fontId="4" fillId="35" borderId="12" xfId="49" applyFont="1" applyFill="1" applyBorder="1" applyAlignment="1">
      <alignment horizontal="right" vertical="center"/>
    </xf>
    <xf numFmtId="3" fontId="4" fillId="35" borderId="12" xfId="49" applyNumberFormat="1" applyFont="1" applyFill="1" applyBorder="1" applyAlignment="1">
      <alignment horizontal="right" vertical="center"/>
    </xf>
    <xf numFmtId="38" fontId="4" fillId="38" borderId="0" xfId="49" applyFont="1" applyFill="1" applyAlignment="1">
      <alignment vertical="center"/>
    </xf>
    <xf numFmtId="178" fontId="4" fillId="38" borderId="0" xfId="0" applyNumberFormat="1" applyFont="1" applyFill="1" applyAlignment="1">
      <alignment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5" fillId="38" borderId="0" xfId="0" applyNumberFormat="1" applyFont="1" applyFill="1" applyBorder="1" applyAlignment="1">
      <alignment horizontal="right" vertical="center"/>
    </xf>
    <xf numFmtId="178" fontId="4" fillId="38" borderId="0" xfId="0" applyNumberFormat="1" applyFont="1" applyFill="1" applyAlignment="1">
      <alignment horizontal="right" vertical="center"/>
    </xf>
    <xf numFmtId="178" fontId="6" fillId="38" borderId="0" xfId="49" applyNumberFormat="1" applyFont="1" applyFill="1" applyBorder="1" applyAlignment="1">
      <alignment horizontal="center" vertical="center"/>
    </xf>
    <xf numFmtId="178" fontId="6" fillId="33" borderId="14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right" vertical="center"/>
    </xf>
    <xf numFmtId="178" fontId="6" fillId="33" borderId="16" xfId="49" applyNumberFormat="1" applyFont="1" applyFill="1" applyBorder="1" applyAlignment="1">
      <alignment horizontal="center" vertical="center"/>
    </xf>
    <xf numFmtId="178" fontId="6" fillId="33" borderId="17" xfId="49" applyNumberFormat="1" applyFont="1" applyFill="1" applyBorder="1" applyAlignment="1">
      <alignment horizontal="center" vertical="center"/>
    </xf>
    <xf numFmtId="178" fontId="6" fillId="33" borderId="16" xfId="0" applyNumberFormat="1" applyFont="1" applyFill="1" applyBorder="1" applyAlignment="1">
      <alignment vertical="center"/>
    </xf>
    <xf numFmtId="178" fontId="3" fillId="38" borderId="0" xfId="0" applyNumberFormat="1" applyFont="1" applyFill="1" applyBorder="1" applyAlignment="1">
      <alignment vertical="center"/>
    </xf>
    <xf numFmtId="178" fontId="6" fillId="33" borderId="14" xfId="49" applyNumberFormat="1" applyFont="1" applyFill="1" applyBorder="1" applyAlignment="1">
      <alignment horizontal="right" vertical="center"/>
    </xf>
    <xf numFmtId="178" fontId="6" fillId="33" borderId="18" xfId="49" applyNumberFormat="1" applyFont="1" applyFill="1" applyBorder="1" applyAlignment="1">
      <alignment horizontal="right" vertical="center"/>
    </xf>
    <xf numFmtId="178" fontId="6" fillId="33" borderId="19" xfId="49" applyNumberFormat="1" applyFont="1" applyFill="1" applyBorder="1" applyAlignment="1">
      <alignment horizontal="center" vertical="center"/>
    </xf>
    <xf numFmtId="178" fontId="6" fillId="33" borderId="19" xfId="0" applyNumberFormat="1" applyFont="1" applyFill="1" applyBorder="1" applyAlignment="1">
      <alignment vertical="center"/>
    </xf>
    <xf numFmtId="178" fontId="6" fillId="38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38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78" fontId="6" fillId="38" borderId="14" xfId="49" applyNumberFormat="1" applyFont="1" applyFill="1" applyBorder="1" applyAlignment="1">
      <alignment horizontal="center" vertical="center"/>
    </xf>
    <xf numFmtId="178" fontId="6" fillId="38" borderId="19" xfId="49" applyNumberFormat="1" applyFont="1" applyFill="1" applyBorder="1" applyAlignment="1">
      <alignment horizontal="center" vertical="center"/>
    </xf>
    <xf numFmtId="178" fontId="6" fillId="38" borderId="14" xfId="49" applyNumberFormat="1" applyFont="1" applyFill="1" applyBorder="1" applyAlignment="1">
      <alignment horizontal="right" vertical="center"/>
    </xf>
    <xf numFmtId="178" fontId="6" fillId="38" borderId="15" xfId="49" applyNumberFormat="1" applyFont="1" applyFill="1" applyBorder="1" applyAlignment="1">
      <alignment horizontal="right" vertical="center"/>
    </xf>
    <xf numFmtId="178" fontId="6" fillId="38" borderId="18" xfId="49" applyNumberFormat="1" applyFont="1" applyFill="1" applyBorder="1" applyAlignment="1">
      <alignment horizontal="right" vertical="center"/>
    </xf>
    <xf numFmtId="178" fontId="6" fillId="38" borderId="19" xfId="0" applyNumberFormat="1" applyFont="1" applyFill="1" applyBorder="1" applyAlignment="1">
      <alignment vertical="center"/>
    </xf>
    <xf numFmtId="178" fontId="6" fillId="38" borderId="18" xfId="0" applyNumberFormat="1" applyFont="1" applyFill="1" applyBorder="1" applyAlignment="1">
      <alignment vertical="center"/>
    </xf>
    <xf numFmtId="178" fontId="6" fillId="38" borderId="15" xfId="0" applyNumberFormat="1" applyFont="1" applyFill="1" applyBorder="1" applyAlignment="1">
      <alignment vertical="center"/>
    </xf>
    <xf numFmtId="178" fontId="6" fillId="38" borderId="20" xfId="49" applyNumberFormat="1" applyFont="1" applyFill="1" applyBorder="1" applyAlignment="1">
      <alignment horizontal="right" vertical="center"/>
    </xf>
    <xf numFmtId="178" fontId="6" fillId="39" borderId="17" xfId="49" applyNumberFormat="1" applyFont="1" applyFill="1" applyBorder="1" applyAlignment="1">
      <alignment horizontal="right" vertical="center"/>
    </xf>
    <xf numFmtId="178" fontId="6" fillId="39" borderId="15" xfId="49" applyNumberFormat="1" applyFont="1" applyFill="1" applyBorder="1" applyAlignment="1">
      <alignment horizontal="right" vertical="center"/>
    </xf>
    <xf numFmtId="178" fontId="6" fillId="39" borderId="16" xfId="49" applyNumberFormat="1" applyFont="1" applyFill="1" applyBorder="1" applyAlignment="1">
      <alignment horizontal="center" vertical="center"/>
    </xf>
    <xf numFmtId="178" fontId="6" fillId="39" borderId="17" xfId="49" applyNumberFormat="1" applyFont="1" applyFill="1" applyBorder="1" applyAlignment="1">
      <alignment horizontal="center" vertical="center"/>
    </xf>
    <xf numFmtId="178" fontId="6" fillId="39" borderId="16" xfId="0" applyNumberFormat="1" applyFont="1" applyFill="1" applyBorder="1" applyAlignment="1">
      <alignment vertical="center"/>
    </xf>
    <xf numFmtId="178" fontId="6" fillId="39" borderId="15" xfId="0" applyNumberFormat="1" applyFont="1" applyFill="1" applyBorder="1" applyAlignment="1">
      <alignment vertical="center"/>
    </xf>
    <xf numFmtId="178" fontId="6" fillId="39" borderId="20" xfId="49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/>
    </xf>
    <xf numFmtId="38" fontId="10" fillId="34" borderId="12" xfId="49" applyFont="1" applyFill="1" applyBorder="1" applyAlignment="1">
      <alignment horizontal="center" vertical="center"/>
    </xf>
    <xf numFmtId="3" fontId="10" fillId="34" borderId="12" xfId="49" applyNumberFormat="1" applyFont="1" applyFill="1" applyBorder="1" applyAlignment="1">
      <alignment horizontal="center" vertical="center"/>
    </xf>
    <xf numFmtId="38" fontId="11" fillId="36" borderId="10" xfId="49" applyFont="1" applyFill="1" applyBorder="1" applyAlignment="1">
      <alignment horizontal="center" vertical="center"/>
    </xf>
    <xf numFmtId="38" fontId="12" fillId="36" borderId="10" xfId="49" applyFont="1" applyFill="1" applyBorder="1" applyAlignment="1">
      <alignment vertical="center"/>
    </xf>
    <xf numFmtId="38" fontId="12" fillId="36" borderId="10" xfId="49" applyFont="1" applyFill="1" applyBorder="1" applyAlignment="1">
      <alignment/>
    </xf>
    <xf numFmtId="38" fontId="10" fillId="36" borderId="12" xfId="49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178" fontId="6" fillId="38" borderId="12" xfId="0" applyNumberFormat="1" applyFont="1" applyFill="1" applyBorder="1" applyAlignment="1">
      <alignment horizontal="center" vertical="distributed"/>
    </xf>
    <xf numFmtId="178" fontId="6" fillId="33" borderId="12" xfId="0" applyNumberFormat="1" applyFont="1" applyFill="1" applyBorder="1" applyAlignment="1">
      <alignment horizontal="center" vertical="distributed"/>
    </xf>
    <xf numFmtId="178" fontId="6" fillId="37" borderId="12" xfId="0" applyNumberFormat="1" applyFont="1" applyFill="1" applyBorder="1" applyAlignment="1">
      <alignment horizontal="right" vertical="distributed"/>
    </xf>
    <xf numFmtId="178" fontId="6" fillId="39" borderId="11" xfId="0" applyNumberFormat="1" applyFont="1" applyFill="1" applyBorder="1" applyAlignment="1">
      <alignment horizontal="center" vertical="distributed"/>
    </xf>
    <xf numFmtId="38" fontId="12" fillId="36" borderId="13" xfId="49" applyFont="1" applyFill="1" applyBorder="1" applyAlignment="1">
      <alignment vertical="center"/>
    </xf>
    <xf numFmtId="0" fontId="10" fillId="36" borderId="11" xfId="0" applyFont="1" applyFill="1" applyBorder="1" applyAlignment="1">
      <alignment/>
    </xf>
    <xf numFmtId="38" fontId="13" fillId="36" borderId="11" xfId="49" applyFont="1" applyFill="1" applyBorder="1" applyAlignment="1">
      <alignment/>
    </xf>
    <xf numFmtId="178" fontId="10" fillId="0" borderId="18" xfId="0" applyNumberFormat="1" applyFont="1" applyFill="1" applyBorder="1" applyAlignment="1">
      <alignment horizontal="center" vertical="center"/>
    </xf>
    <xf numFmtId="178" fontId="10" fillId="0" borderId="19" xfId="0" applyNumberFormat="1" applyFont="1" applyFill="1" applyBorder="1" applyAlignment="1">
      <alignment horizontal="center" vertical="center"/>
    </xf>
    <xf numFmtId="178" fontId="4" fillId="38" borderId="18" xfId="0" applyNumberFormat="1" applyFont="1" applyFill="1" applyBorder="1" applyAlignment="1">
      <alignment horizontal="center" vertical="center"/>
    </xf>
    <xf numFmtId="178" fontId="4" fillId="38" borderId="19" xfId="0" applyNumberFormat="1" applyFont="1" applyFill="1" applyBorder="1" applyAlignment="1">
      <alignment horizontal="center" vertical="center"/>
    </xf>
    <xf numFmtId="178" fontId="6" fillId="37" borderId="18" xfId="49" applyNumberFormat="1" applyFont="1" applyFill="1" applyBorder="1" applyAlignment="1">
      <alignment horizontal="right" vertical="center"/>
    </xf>
    <xf numFmtId="178" fontId="6" fillId="37" borderId="19" xfId="0" applyNumberFormat="1" applyFont="1" applyFill="1" applyBorder="1" applyAlignment="1">
      <alignment horizontal="right" vertical="center"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6" fillId="37" borderId="14" xfId="49" applyNumberFormat="1" applyFont="1" applyFill="1" applyBorder="1" applyAlignment="1">
      <alignment horizontal="right" vertical="center"/>
    </xf>
    <xf numFmtId="178" fontId="6" fillId="37" borderId="14" xfId="0" applyNumberFormat="1" applyFont="1" applyFill="1" applyBorder="1" applyAlignment="1">
      <alignment horizontal="right" vertical="center"/>
    </xf>
    <xf numFmtId="178" fontId="10" fillId="38" borderId="13" xfId="0" applyNumberFormat="1" applyFont="1" applyFill="1" applyBorder="1" applyAlignment="1">
      <alignment horizontal="distributed" vertical="center"/>
    </xf>
    <xf numFmtId="178" fontId="10" fillId="38" borderId="10" xfId="0" applyNumberFormat="1" applyFont="1" applyFill="1" applyBorder="1" applyAlignment="1">
      <alignment horizontal="distributed" vertical="center"/>
    </xf>
    <xf numFmtId="178" fontId="10" fillId="38" borderId="11" xfId="0" applyNumberFormat="1" applyFont="1" applyFill="1" applyBorder="1" applyAlignment="1">
      <alignment horizontal="distributed" vertical="center"/>
    </xf>
    <xf numFmtId="178" fontId="2" fillId="38" borderId="0" xfId="0" applyNumberFormat="1" applyFont="1" applyFill="1" applyAlignment="1">
      <alignment horizontal="center" vertical="center"/>
    </xf>
    <xf numFmtId="178" fontId="11" fillId="38" borderId="14" xfId="49" applyNumberFormat="1" applyFont="1" applyFill="1" applyBorder="1" applyAlignment="1">
      <alignment horizontal="center" vertical="center"/>
    </xf>
    <xf numFmtId="178" fontId="11" fillId="38" borderId="18" xfId="49" applyNumberFormat="1" applyFont="1" applyFill="1" applyBorder="1" applyAlignment="1">
      <alignment horizontal="center" vertical="center"/>
    </xf>
    <xf numFmtId="178" fontId="11" fillId="38" borderId="19" xfId="49" applyNumberFormat="1" applyFont="1" applyFill="1" applyBorder="1" applyAlignment="1">
      <alignment horizontal="center"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10" fillId="33" borderId="13" xfId="0" applyNumberFormat="1" applyFont="1" applyFill="1" applyBorder="1" applyAlignment="1">
      <alignment horizontal="distributed" vertical="center"/>
    </xf>
    <xf numFmtId="178" fontId="10" fillId="33" borderId="10" xfId="0" applyNumberFormat="1" applyFont="1" applyFill="1" applyBorder="1" applyAlignment="1">
      <alignment horizontal="distributed" vertical="center"/>
    </xf>
    <xf numFmtId="178" fontId="10" fillId="33" borderId="11" xfId="0" applyNumberFormat="1" applyFont="1" applyFill="1" applyBorder="1" applyAlignment="1">
      <alignment horizontal="distributed" vertical="center"/>
    </xf>
    <xf numFmtId="0" fontId="12" fillId="35" borderId="11" xfId="0" applyFont="1" applyFill="1" applyBorder="1" applyAlignment="1">
      <alignment horizontal="center" vertical="center"/>
    </xf>
    <xf numFmtId="38" fontId="12" fillId="37" borderId="11" xfId="49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38" fontId="7" fillId="34" borderId="0" xfId="49" applyFont="1" applyFill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12" fillId="35" borderId="13" xfId="0" applyFont="1" applyFill="1" applyBorder="1" applyAlignment="1">
      <alignment horizontal="center" vertical="center"/>
    </xf>
    <xf numFmtId="38" fontId="12" fillId="37" borderId="13" xfId="49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3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18" sqref="C18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74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7616</v>
      </c>
      <c r="E6" s="75"/>
      <c r="F6" s="76">
        <v>7494</v>
      </c>
      <c r="G6" s="77"/>
      <c r="H6" s="76">
        <v>9384</v>
      </c>
      <c r="I6" s="78"/>
      <c r="J6" s="76">
        <f aca="true" t="shared" si="0" ref="J6:J11">F6+H6</f>
        <v>16878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5402</v>
      </c>
      <c r="E7" s="81"/>
      <c r="F7" s="82">
        <v>6088</v>
      </c>
      <c r="G7" s="83"/>
      <c r="H7" s="82">
        <v>6818</v>
      </c>
      <c r="I7" s="75"/>
      <c r="J7" s="76">
        <f t="shared" si="0"/>
        <v>12906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982</v>
      </c>
      <c r="E8" s="133"/>
      <c r="F8" s="128">
        <v>1128</v>
      </c>
      <c r="G8" s="129"/>
      <c r="H8" s="132">
        <v>1226</v>
      </c>
      <c r="I8" s="133"/>
      <c r="J8" s="128">
        <f t="shared" si="0"/>
        <v>2354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674</v>
      </c>
      <c r="E9" s="133"/>
      <c r="F9" s="128">
        <v>886</v>
      </c>
      <c r="G9" s="129"/>
      <c r="H9" s="132">
        <v>993</v>
      </c>
      <c r="I9" s="133"/>
      <c r="J9" s="128">
        <f t="shared" si="0"/>
        <v>1879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1691</v>
      </c>
      <c r="E10" s="92"/>
      <c r="F10" s="94">
        <v>1993</v>
      </c>
      <c r="G10" s="91"/>
      <c r="H10" s="94">
        <v>2297</v>
      </c>
      <c r="I10" s="90"/>
      <c r="J10" s="93">
        <f t="shared" si="0"/>
        <v>4290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1373</v>
      </c>
      <c r="E11" s="92"/>
      <c r="F11" s="94">
        <v>1587</v>
      </c>
      <c r="G11" s="91"/>
      <c r="H11" s="94">
        <v>1806</v>
      </c>
      <c r="I11" s="90"/>
      <c r="J11" s="93">
        <f t="shared" si="0"/>
        <v>3393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77</v>
      </c>
      <c r="E12" s="133"/>
      <c r="F12" s="128">
        <v>88</v>
      </c>
      <c r="G12" s="129"/>
      <c r="H12" s="132">
        <v>99</v>
      </c>
      <c r="I12" s="133"/>
      <c r="J12" s="128">
        <f aca="true" t="shared" si="1" ref="J12:J18">F12+H12</f>
        <v>187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637</v>
      </c>
      <c r="E13" s="81"/>
      <c r="F13" s="82">
        <v>751</v>
      </c>
      <c r="G13" s="83"/>
      <c r="H13" s="82">
        <v>898</v>
      </c>
      <c r="I13" s="75"/>
      <c r="J13" s="76">
        <f t="shared" si="1"/>
        <v>1649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1021</v>
      </c>
      <c r="E14" s="81"/>
      <c r="F14" s="82">
        <v>1150</v>
      </c>
      <c r="G14" s="83"/>
      <c r="H14" s="82">
        <v>1416</v>
      </c>
      <c r="I14" s="75"/>
      <c r="J14" s="76">
        <f t="shared" si="1"/>
        <v>2566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298</v>
      </c>
      <c r="E15" s="81"/>
      <c r="F15" s="82">
        <v>450</v>
      </c>
      <c r="G15" s="83"/>
      <c r="H15" s="82">
        <v>511</v>
      </c>
      <c r="I15" s="75"/>
      <c r="J15" s="76">
        <f t="shared" si="1"/>
        <v>961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114</v>
      </c>
      <c r="G16" s="83"/>
      <c r="H16" s="82">
        <v>120</v>
      </c>
      <c r="I16" s="75"/>
      <c r="J16" s="76">
        <f t="shared" si="1"/>
        <v>234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5</v>
      </c>
      <c r="G17" s="83"/>
      <c r="H17" s="82">
        <v>7</v>
      </c>
      <c r="I17" s="75"/>
      <c r="J17" s="76">
        <f t="shared" si="1"/>
        <v>12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519</v>
      </c>
      <c r="E18" s="81"/>
      <c r="F18" s="82">
        <v>566</v>
      </c>
      <c r="G18" s="83"/>
      <c r="H18" s="82">
        <v>532</v>
      </c>
      <c r="I18" s="75"/>
      <c r="J18" s="82">
        <f t="shared" si="1"/>
        <v>1098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18645</v>
      </c>
      <c r="E19" s="99"/>
      <c r="F19" s="100">
        <f>SUM(F6+F7+F10+F11+F13+F14+F15+F16+F17+F18)</f>
        <v>20198</v>
      </c>
      <c r="G19" s="101"/>
      <c r="H19" s="100">
        <f>SUM(H6+H7+H10+H11+H13+H14+H15+H16+H17+H18)</f>
        <v>23789</v>
      </c>
      <c r="I19" s="102"/>
      <c r="J19" s="100">
        <f>SUM(J6+J7+J10+J11+J13+J14+J15+J16+J17+J18)</f>
        <v>43987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459</v>
      </c>
      <c r="E20" s="95"/>
      <c r="F20" s="96">
        <v>538</v>
      </c>
      <c r="G20" s="95"/>
      <c r="H20" s="96">
        <v>629</v>
      </c>
      <c r="I20" s="95"/>
      <c r="J20" s="94">
        <f>SUM(F20:I20)</f>
        <v>1167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459</v>
      </c>
      <c r="E21" s="103"/>
      <c r="F21" s="104">
        <f>F20</f>
        <v>538</v>
      </c>
      <c r="G21" s="103"/>
      <c r="H21" s="104">
        <f>H20</f>
        <v>629</v>
      </c>
      <c r="I21" s="103"/>
      <c r="J21" s="105">
        <f>SUM(F21:I21)</f>
        <v>1167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545</v>
      </c>
      <c r="E22" s="95"/>
      <c r="F22" s="96">
        <v>588</v>
      </c>
      <c r="G22" s="95"/>
      <c r="H22" s="96">
        <v>705</v>
      </c>
      <c r="I22" s="95"/>
      <c r="J22" s="94">
        <f>SUM(F22:I22)</f>
        <v>1293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896</v>
      </c>
      <c r="E23" s="95"/>
      <c r="F23" s="97">
        <v>1027</v>
      </c>
      <c r="G23" s="95"/>
      <c r="H23" s="97">
        <v>1160</v>
      </c>
      <c r="I23" s="95"/>
      <c r="J23" s="94">
        <f>SUM(F23:I23)</f>
        <v>2187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1441</v>
      </c>
      <c r="E24" s="103"/>
      <c r="F24" s="104">
        <f>F22+F23</f>
        <v>1615</v>
      </c>
      <c r="G24" s="103"/>
      <c r="H24" s="104">
        <f>H22+H23</f>
        <v>1865</v>
      </c>
      <c r="I24" s="103"/>
      <c r="J24" s="100">
        <f>F24+H24</f>
        <v>3480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520</v>
      </c>
      <c r="E25" s="95"/>
      <c r="F25" s="96">
        <v>599</v>
      </c>
      <c r="G25" s="95"/>
      <c r="H25" s="96">
        <v>665</v>
      </c>
      <c r="I25" s="95"/>
      <c r="J25" s="98">
        <f>SUM(F25:I25)</f>
        <v>1264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347</v>
      </c>
      <c r="E26" s="95"/>
      <c r="F26" s="96">
        <v>413</v>
      </c>
      <c r="G26" s="95"/>
      <c r="H26" s="96">
        <v>421</v>
      </c>
      <c r="I26" s="95"/>
      <c r="J26" s="94">
        <f>SUM(F26:I26)</f>
        <v>834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867</v>
      </c>
      <c r="E27" s="103"/>
      <c r="F27" s="104">
        <f>F25+F26</f>
        <v>1012</v>
      </c>
      <c r="G27" s="103"/>
      <c r="H27" s="104">
        <f>H25+H26</f>
        <v>1086</v>
      </c>
      <c r="I27" s="103"/>
      <c r="J27" s="100">
        <f>F27+H27</f>
        <v>2098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1212</v>
      </c>
      <c r="E28" s="95"/>
      <c r="F28" s="96">
        <v>1286</v>
      </c>
      <c r="G28" s="95"/>
      <c r="H28" s="96">
        <v>1497</v>
      </c>
      <c r="I28" s="95"/>
      <c r="J28" s="98">
        <f>SUM(F28:I28)</f>
        <v>2783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321</v>
      </c>
      <c r="E29" s="95"/>
      <c r="F29" s="96">
        <v>369</v>
      </c>
      <c r="G29" s="95"/>
      <c r="H29" s="96">
        <v>404</v>
      </c>
      <c r="I29" s="95"/>
      <c r="J29" s="94">
        <f>SUM(F29:I29)</f>
        <v>773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1533</v>
      </c>
      <c r="E30" s="103"/>
      <c r="F30" s="104">
        <f>F28+F29</f>
        <v>1655</v>
      </c>
      <c r="G30" s="103"/>
      <c r="H30" s="104">
        <f>H28+H29</f>
        <v>1901</v>
      </c>
      <c r="I30" s="103"/>
      <c r="J30" s="100">
        <f>F30+H30</f>
        <v>3556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465</v>
      </c>
      <c r="E31" s="95"/>
      <c r="F31" s="96">
        <v>546</v>
      </c>
      <c r="G31" s="95"/>
      <c r="H31" s="96">
        <v>654</v>
      </c>
      <c r="I31" s="95"/>
      <c r="J31" s="98">
        <f>SUM(F31:I31)</f>
        <v>1200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328</v>
      </c>
      <c r="E32" s="95"/>
      <c r="F32" s="96">
        <v>429</v>
      </c>
      <c r="G32" s="95"/>
      <c r="H32" s="96">
        <v>471</v>
      </c>
      <c r="I32" s="95"/>
      <c r="J32" s="94">
        <f>SUM(F32:I32)</f>
        <v>900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793</v>
      </c>
      <c r="E33" s="103"/>
      <c r="F33" s="104">
        <f>F31+F32</f>
        <v>975</v>
      </c>
      <c r="G33" s="103"/>
      <c r="H33" s="104">
        <f>H31+H32</f>
        <v>1125</v>
      </c>
      <c r="I33" s="103"/>
      <c r="J33" s="100">
        <f>F33+H33</f>
        <v>2100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493</v>
      </c>
      <c r="E34" s="95"/>
      <c r="F34" s="96">
        <v>603</v>
      </c>
      <c r="G34" s="95"/>
      <c r="H34" s="96">
        <v>700</v>
      </c>
      <c r="I34" s="95"/>
      <c r="J34" s="98">
        <f>SUM(F34:I34)</f>
        <v>1303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456</v>
      </c>
      <c r="E35" s="95"/>
      <c r="F35" s="96">
        <v>521</v>
      </c>
      <c r="G35" s="95"/>
      <c r="H35" s="96">
        <v>664</v>
      </c>
      <c r="I35" s="95"/>
      <c r="J35" s="94">
        <f>SUM(F35:I35)</f>
        <v>1185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949</v>
      </c>
      <c r="E36" s="103"/>
      <c r="F36" s="104">
        <f>F34+F35</f>
        <v>1124</v>
      </c>
      <c r="G36" s="103"/>
      <c r="H36" s="104">
        <f>H34+H35</f>
        <v>1364</v>
      </c>
      <c r="I36" s="103"/>
      <c r="J36" s="100">
        <f>F36+H36</f>
        <v>2488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24687</v>
      </c>
      <c r="E37" s="131"/>
      <c r="F37" s="130">
        <f>F19+F21+F24+F27+F30+F33+F36</f>
        <v>27117</v>
      </c>
      <c r="G37" s="131"/>
      <c r="H37" s="130">
        <f>H19+H21+H24+H27+H30+H33+H36</f>
        <v>31759</v>
      </c>
      <c r="I37" s="131"/>
      <c r="J37" s="130">
        <f>J19+J21+J24+J27+J30+J33+J36</f>
        <v>58876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5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79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18</v>
      </c>
      <c r="M4" s="64">
        <f aca="true" t="shared" si="0" ref="M4:M24">SUM(K4+L4)</f>
        <v>23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34</v>
      </c>
      <c r="L5" s="48">
        <v>152</v>
      </c>
      <c r="M5" s="64">
        <f t="shared" si="0"/>
        <v>186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157</v>
      </c>
      <c r="L6" s="48">
        <v>541</v>
      </c>
      <c r="M6" s="64">
        <f t="shared" si="0"/>
        <v>698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467</v>
      </c>
      <c r="L7" s="48">
        <v>1148</v>
      </c>
      <c r="M7" s="64">
        <f t="shared" si="0"/>
        <v>1615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992</v>
      </c>
      <c r="L8" s="48">
        <v>1913</v>
      </c>
      <c r="M8" s="64">
        <f t="shared" si="0"/>
        <v>2905</v>
      </c>
      <c r="N8" s="13"/>
    </row>
    <row r="9" spans="1:14" s="2" customFormat="1" ht="22.5" customHeight="1">
      <c r="A9" s="21"/>
      <c r="B9" s="110">
        <f>C9+E9+G9</f>
        <v>27041</v>
      </c>
      <c r="C9" s="32">
        <v>3382</v>
      </c>
      <c r="D9" s="58">
        <f>SUM(C9/B9)</f>
        <v>0.1250693391516586</v>
      </c>
      <c r="E9" s="53">
        <v>16281</v>
      </c>
      <c r="F9" s="59">
        <f>SUM(E9/B9)</f>
        <v>0.6020857216818905</v>
      </c>
      <c r="G9" s="5">
        <v>7378</v>
      </c>
      <c r="H9" s="60">
        <f>SUM(G9/B9)</f>
        <v>0.2728449391664509</v>
      </c>
      <c r="I9" s="10"/>
      <c r="J9" s="113" t="s">
        <v>34</v>
      </c>
      <c r="K9" s="48">
        <v>1693</v>
      </c>
      <c r="L9" s="48">
        <v>2444</v>
      </c>
      <c r="M9" s="64">
        <f t="shared" si="0"/>
        <v>4137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2076</v>
      </c>
      <c r="L10" s="48">
        <v>2615</v>
      </c>
      <c r="M10" s="64">
        <f t="shared" si="0"/>
        <v>4691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1954</v>
      </c>
      <c r="L11" s="48">
        <v>2494</v>
      </c>
      <c r="M11" s="64">
        <f t="shared" si="0"/>
        <v>4448</v>
      </c>
      <c r="N11" s="13"/>
    </row>
    <row r="12" spans="1:14" s="2" customFormat="1" ht="22.5" customHeight="1">
      <c r="A12" s="21"/>
      <c r="B12" s="110">
        <f>C12+E12+G12</f>
        <v>31630</v>
      </c>
      <c r="C12" s="32">
        <v>3227</v>
      </c>
      <c r="D12" s="58">
        <f>SUM(C12/B12)</f>
        <v>0.10202339551059121</v>
      </c>
      <c r="E12" s="53">
        <v>17078</v>
      </c>
      <c r="F12" s="59">
        <f>SUM(E12/B12)</f>
        <v>0.5399304457793235</v>
      </c>
      <c r="G12" s="44">
        <v>11325</v>
      </c>
      <c r="H12" s="60">
        <f>SUM(G12/B12)</f>
        <v>0.3580461587100854</v>
      </c>
      <c r="I12" s="10"/>
      <c r="J12" s="114" t="s">
        <v>37</v>
      </c>
      <c r="K12" s="49">
        <v>1818</v>
      </c>
      <c r="L12" s="49">
        <v>2204</v>
      </c>
      <c r="M12" s="65">
        <f t="shared" si="0"/>
        <v>4022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2741</v>
      </c>
      <c r="L13" s="49">
        <v>2854</v>
      </c>
      <c r="M13" s="65">
        <f t="shared" si="0"/>
        <v>5595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2205</v>
      </c>
      <c r="L14" s="49">
        <v>2204</v>
      </c>
      <c r="M14" s="65">
        <f t="shared" si="0"/>
        <v>4409</v>
      </c>
      <c r="N14" s="13"/>
    </row>
    <row r="15" spans="1:14" s="2" customFormat="1" ht="22.5" customHeight="1">
      <c r="A15" s="21"/>
      <c r="B15" s="111">
        <f>C15+E15+G15</f>
        <v>58671</v>
      </c>
      <c r="C15" s="32">
        <f>SUM(C9:C13)</f>
        <v>6609</v>
      </c>
      <c r="D15" s="61">
        <f>SUM(C15/B15)</f>
        <v>0.11264508871503809</v>
      </c>
      <c r="E15" s="56">
        <f>SUM(E9:E13)</f>
        <v>33359</v>
      </c>
      <c r="F15" s="62">
        <f>SUM(E15/B15)</f>
        <v>0.5685773209933357</v>
      </c>
      <c r="G15" s="7">
        <f>SUM(G9:G13)</f>
        <v>18703</v>
      </c>
      <c r="H15" s="63">
        <f>SUM(G15/B15)</f>
        <v>0.31877759029162617</v>
      </c>
      <c r="I15" s="25"/>
      <c r="J15" s="114" t="s">
        <v>40</v>
      </c>
      <c r="K15" s="49">
        <v>1679</v>
      </c>
      <c r="L15" s="49">
        <v>1626</v>
      </c>
      <c r="M15" s="65">
        <f t="shared" si="0"/>
        <v>3305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1273</v>
      </c>
      <c r="L16" s="49">
        <v>1446</v>
      </c>
      <c r="M16" s="65">
        <f t="shared" si="0"/>
        <v>2719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1305</v>
      </c>
      <c r="L17" s="49">
        <v>1410</v>
      </c>
      <c r="M17" s="65">
        <f t="shared" si="0"/>
        <v>2715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1539</v>
      </c>
      <c r="L18" s="49">
        <v>1488</v>
      </c>
      <c r="M18" s="65">
        <f t="shared" si="0"/>
        <v>3027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1274</v>
      </c>
      <c r="L19" s="49">
        <v>1287</v>
      </c>
      <c r="M19" s="65">
        <f t="shared" si="0"/>
        <v>2561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1121</v>
      </c>
      <c r="L20" s="49">
        <v>1195</v>
      </c>
      <c r="M20" s="65">
        <f t="shared" si="0"/>
        <v>2316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1326</v>
      </c>
      <c r="L21" s="49">
        <v>1364</v>
      </c>
      <c r="M21" s="65">
        <f>SUM(K21:L21)</f>
        <v>2690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1297</v>
      </c>
      <c r="L22" s="66">
        <v>1215</v>
      </c>
      <c r="M22" s="67">
        <f>SUM(K22:L22)</f>
        <v>2512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1095</v>
      </c>
      <c r="L23" s="66">
        <v>1083</v>
      </c>
      <c r="M23" s="67">
        <f t="shared" si="0"/>
        <v>2178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990</v>
      </c>
      <c r="L24" s="66">
        <v>929</v>
      </c>
      <c r="M24" s="67">
        <f t="shared" si="0"/>
        <v>1919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27041</v>
      </c>
      <c r="L25" s="112">
        <f>SUM(L4:L24)</f>
        <v>31630</v>
      </c>
      <c r="M25" s="112">
        <f>SUM(M4:M24)</f>
        <v>58671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10" activePane="bottomLeft" state="frozen"/>
      <selection pane="topLeft" activeCell="H37" sqref="H37:I37"/>
      <selection pane="bottomLeft" activeCell="O12" sqref="O12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80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7596</v>
      </c>
      <c r="E6" s="75"/>
      <c r="F6" s="76">
        <v>7459</v>
      </c>
      <c r="G6" s="77"/>
      <c r="H6" s="76">
        <v>9329</v>
      </c>
      <c r="I6" s="78"/>
      <c r="J6" s="76">
        <f aca="true" t="shared" si="0" ref="J6:J18">F6+H6</f>
        <v>16788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5399</v>
      </c>
      <c r="E7" s="81"/>
      <c r="F7" s="82">
        <v>6070</v>
      </c>
      <c r="G7" s="83"/>
      <c r="H7" s="82">
        <v>6795</v>
      </c>
      <c r="I7" s="75"/>
      <c r="J7" s="76">
        <f t="shared" si="0"/>
        <v>12865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984</v>
      </c>
      <c r="E8" s="133"/>
      <c r="F8" s="128">
        <v>1128</v>
      </c>
      <c r="G8" s="129"/>
      <c r="H8" s="132">
        <v>1222</v>
      </c>
      <c r="I8" s="133"/>
      <c r="J8" s="128">
        <f t="shared" si="0"/>
        <v>2350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676</v>
      </c>
      <c r="E9" s="133"/>
      <c r="F9" s="128">
        <v>877</v>
      </c>
      <c r="G9" s="129"/>
      <c r="H9" s="132">
        <v>986</v>
      </c>
      <c r="I9" s="133"/>
      <c r="J9" s="128">
        <f t="shared" si="0"/>
        <v>1863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1692</v>
      </c>
      <c r="E10" s="92"/>
      <c r="F10" s="94">
        <v>1992</v>
      </c>
      <c r="G10" s="91"/>
      <c r="H10" s="94">
        <v>2286</v>
      </c>
      <c r="I10" s="90"/>
      <c r="J10" s="93">
        <f t="shared" si="0"/>
        <v>4278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1396</v>
      </c>
      <c r="E11" s="92"/>
      <c r="F11" s="94">
        <v>1603</v>
      </c>
      <c r="G11" s="91"/>
      <c r="H11" s="94">
        <v>1829</v>
      </c>
      <c r="I11" s="90"/>
      <c r="J11" s="93">
        <f t="shared" si="0"/>
        <v>3432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76</v>
      </c>
      <c r="E12" s="133"/>
      <c r="F12" s="128">
        <v>86</v>
      </c>
      <c r="G12" s="129"/>
      <c r="H12" s="132">
        <v>98</v>
      </c>
      <c r="I12" s="133"/>
      <c r="J12" s="128">
        <f t="shared" si="0"/>
        <v>184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641</v>
      </c>
      <c r="E13" s="81"/>
      <c r="F13" s="82">
        <v>751</v>
      </c>
      <c r="G13" s="83"/>
      <c r="H13" s="82">
        <v>891</v>
      </c>
      <c r="I13" s="75"/>
      <c r="J13" s="76">
        <f t="shared" si="0"/>
        <v>1642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1019</v>
      </c>
      <c r="E14" s="81"/>
      <c r="F14" s="82">
        <v>1137</v>
      </c>
      <c r="G14" s="83"/>
      <c r="H14" s="82">
        <v>1392</v>
      </c>
      <c r="I14" s="75"/>
      <c r="J14" s="76">
        <f t="shared" si="0"/>
        <v>2529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300</v>
      </c>
      <c r="E15" s="81"/>
      <c r="F15" s="82">
        <v>449</v>
      </c>
      <c r="G15" s="83"/>
      <c r="H15" s="82">
        <v>510</v>
      </c>
      <c r="I15" s="75"/>
      <c r="J15" s="76">
        <f t="shared" si="0"/>
        <v>959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113</v>
      </c>
      <c r="G16" s="83"/>
      <c r="H16" s="82">
        <v>121</v>
      </c>
      <c r="I16" s="75"/>
      <c r="J16" s="76">
        <f t="shared" si="0"/>
        <v>234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525</v>
      </c>
      <c r="E18" s="81"/>
      <c r="F18" s="82">
        <v>573</v>
      </c>
      <c r="G18" s="83"/>
      <c r="H18" s="82">
        <v>517</v>
      </c>
      <c r="I18" s="75"/>
      <c r="J18" s="82">
        <f t="shared" si="0"/>
        <v>1090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18656</v>
      </c>
      <c r="E19" s="99"/>
      <c r="F19" s="100">
        <f>SUM(F6+F7+F10+F11+F13+F14+F15+F16+F17+F18)</f>
        <v>20151</v>
      </c>
      <c r="G19" s="101"/>
      <c r="H19" s="100">
        <f>SUM(H6+H7+H10+H11+H13+H14+H15+H16+H17+H18)</f>
        <v>23677</v>
      </c>
      <c r="I19" s="102"/>
      <c r="J19" s="100">
        <f>SUM(J6+J7+J10+J11+J13+J14+J15+J16+J17+J18)</f>
        <v>43828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460</v>
      </c>
      <c r="E20" s="95"/>
      <c r="F20" s="96">
        <v>532</v>
      </c>
      <c r="G20" s="95"/>
      <c r="H20" s="96">
        <v>628</v>
      </c>
      <c r="I20" s="95"/>
      <c r="J20" s="94">
        <f>SUM(F20:I20)</f>
        <v>1160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460</v>
      </c>
      <c r="E21" s="103"/>
      <c r="F21" s="104">
        <f>F20</f>
        <v>532</v>
      </c>
      <c r="G21" s="103"/>
      <c r="H21" s="104">
        <f>H20</f>
        <v>628</v>
      </c>
      <c r="I21" s="103"/>
      <c r="J21" s="105">
        <f>SUM(F21:I21)</f>
        <v>1160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542</v>
      </c>
      <c r="E22" s="95"/>
      <c r="F22" s="96">
        <v>578</v>
      </c>
      <c r="G22" s="95"/>
      <c r="H22" s="96">
        <v>708</v>
      </c>
      <c r="I22" s="95"/>
      <c r="J22" s="94">
        <f>SUM(F22:I22)</f>
        <v>1286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895</v>
      </c>
      <c r="E23" s="95"/>
      <c r="F23" s="97">
        <v>1018</v>
      </c>
      <c r="G23" s="95"/>
      <c r="H23" s="97">
        <v>1164</v>
      </c>
      <c r="I23" s="95"/>
      <c r="J23" s="94">
        <f>SUM(F23:I23)</f>
        <v>2182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1437</v>
      </c>
      <c r="E24" s="103"/>
      <c r="F24" s="104">
        <f>F22+F23</f>
        <v>1596</v>
      </c>
      <c r="G24" s="103"/>
      <c r="H24" s="104">
        <f>H22+H23</f>
        <v>1872</v>
      </c>
      <c r="I24" s="103"/>
      <c r="J24" s="100">
        <f>F24+H24</f>
        <v>3468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519</v>
      </c>
      <c r="E25" s="95"/>
      <c r="F25" s="96">
        <v>591</v>
      </c>
      <c r="G25" s="95"/>
      <c r="H25" s="96">
        <v>664</v>
      </c>
      <c r="I25" s="95"/>
      <c r="J25" s="98">
        <f>SUM(F25:I25)</f>
        <v>1255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345</v>
      </c>
      <c r="E26" s="95"/>
      <c r="F26" s="96">
        <v>414</v>
      </c>
      <c r="G26" s="95"/>
      <c r="H26" s="96">
        <v>412</v>
      </c>
      <c r="I26" s="95"/>
      <c r="J26" s="94">
        <f>SUM(F26:I26)</f>
        <v>826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864</v>
      </c>
      <c r="E27" s="103"/>
      <c r="F27" s="104">
        <f>F25+F26</f>
        <v>1005</v>
      </c>
      <c r="G27" s="103"/>
      <c r="H27" s="104">
        <f>H25+H26</f>
        <v>1076</v>
      </c>
      <c r="I27" s="103"/>
      <c r="J27" s="100">
        <f>F27+H27</f>
        <v>2081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1208</v>
      </c>
      <c r="E28" s="95"/>
      <c r="F28" s="96">
        <v>1279</v>
      </c>
      <c r="G28" s="95"/>
      <c r="H28" s="96">
        <v>1489</v>
      </c>
      <c r="I28" s="95"/>
      <c r="J28" s="98">
        <f>SUM(F28:I28)</f>
        <v>2768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318</v>
      </c>
      <c r="E29" s="95"/>
      <c r="F29" s="96">
        <v>361</v>
      </c>
      <c r="G29" s="95"/>
      <c r="H29" s="96">
        <v>404</v>
      </c>
      <c r="I29" s="95"/>
      <c r="J29" s="94">
        <f>SUM(F29:I29)</f>
        <v>765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1526</v>
      </c>
      <c r="E30" s="103"/>
      <c r="F30" s="104">
        <f>F28+F29</f>
        <v>1640</v>
      </c>
      <c r="G30" s="103"/>
      <c r="H30" s="104">
        <f>H28+H29</f>
        <v>1893</v>
      </c>
      <c r="I30" s="103"/>
      <c r="J30" s="100">
        <f>F30+H30</f>
        <v>3533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467</v>
      </c>
      <c r="E31" s="95"/>
      <c r="F31" s="96">
        <v>551</v>
      </c>
      <c r="G31" s="95"/>
      <c r="H31" s="96">
        <v>654</v>
      </c>
      <c r="I31" s="95"/>
      <c r="J31" s="98">
        <f>SUM(F31:I31)</f>
        <v>1205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328</v>
      </c>
      <c r="E32" s="95"/>
      <c r="F32" s="96">
        <v>424</v>
      </c>
      <c r="G32" s="95"/>
      <c r="H32" s="96">
        <v>470</v>
      </c>
      <c r="I32" s="95"/>
      <c r="J32" s="94">
        <f>SUM(F32:I32)</f>
        <v>894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795</v>
      </c>
      <c r="E33" s="103"/>
      <c r="F33" s="104">
        <f>F31+F32</f>
        <v>975</v>
      </c>
      <c r="G33" s="103"/>
      <c r="H33" s="104">
        <f>H31+H32</f>
        <v>1124</v>
      </c>
      <c r="I33" s="103"/>
      <c r="J33" s="100">
        <f>F33+H33</f>
        <v>2099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496</v>
      </c>
      <c r="E34" s="95"/>
      <c r="F34" s="96">
        <v>603</v>
      </c>
      <c r="G34" s="95"/>
      <c r="H34" s="96">
        <v>699</v>
      </c>
      <c r="I34" s="95"/>
      <c r="J34" s="98">
        <f>SUM(F34:I34)</f>
        <v>1302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449</v>
      </c>
      <c r="E35" s="95"/>
      <c r="F35" s="96">
        <v>519</v>
      </c>
      <c r="G35" s="95"/>
      <c r="H35" s="96">
        <v>659</v>
      </c>
      <c r="I35" s="95"/>
      <c r="J35" s="94">
        <f>SUM(F35:I35)</f>
        <v>1178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945</v>
      </c>
      <c r="E36" s="103"/>
      <c r="F36" s="104">
        <f>F34+F35</f>
        <v>1122</v>
      </c>
      <c r="G36" s="103"/>
      <c r="H36" s="104">
        <f>H34+H35</f>
        <v>1358</v>
      </c>
      <c r="I36" s="103"/>
      <c r="J36" s="100">
        <f>F36+H36</f>
        <v>2480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24683</v>
      </c>
      <c r="E37" s="131"/>
      <c r="F37" s="130">
        <f>F19+F21+F24+F27+F30+F33+F36</f>
        <v>27021</v>
      </c>
      <c r="G37" s="131"/>
      <c r="H37" s="130">
        <f>H19+H21+H24+H27+H30+H33+H36</f>
        <v>31628</v>
      </c>
      <c r="I37" s="131"/>
      <c r="J37" s="130">
        <f>J19+J21+J24+J27+J30+J33+J36</f>
        <v>58649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7">
      <selection activeCell="G22" sqref="G22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80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16</v>
      </c>
      <c r="M4" s="64">
        <f aca="true" t="shared" si="0" ref="M4:M24">SUM(K4+L4)</f>
        <v>21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32</v>
      </c>
      <c r="L5" s="48">
        <v>153</v>
      </c>
      <c r="M5" s="64">
        <f t="shared" si="0"/>
        <v>185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157</v>
      </c>
      <c r="L6" s="48">
        <v>544</v>
      </c>
      <c r="M6" s="64">
        <f t="shared" si="0"/>
        <v>701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474</v>
      </c>
      <c r="L7" s="48">
        <v>1155</v>
      </c>
      <c r="M7" s="64">
        <f t="shared" si="0"/>
        <v>1629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998</v>
      </c>
      <c r="L8" s="48">
        <v>1908</v>
      </c>
      <c r="M8" s="64">
        <f t="shared" si="0"/>
        <v>2906</v>
      </c>
      <c r="N8" s="13"/>
    </row>
    <row r="9" spans="1:14" s="2" customFormat="1" ht="22.5" customHeight="1">
      <c r="A9" s="21"/>
      <c r="B9" s="110">
        <f>C9+E9+G9</f>
        <v>27021</v>
      </c>
      <c r="C9" s="32">
        <v>3371</v>
      </c>
      <c r="D9" s="58">
        <f>SUM(C9/B9)</f>
        <v>0.12475482032493246</v>
      </c>
      <c r="E9" s="53">
        <v>16265</v>
      </c>
      <c r="F9" s="59">
        <f>SUM(E9/B9)</f>
        <v>0.6019392324488361</v>
      </c>
      <c r="G9" s="5">
        <v>7385</v>
      </c>
      <c r="H9" s="60">
        <f>SUM(G9/B9)</f>
        <v>0.27330594722623147</v>
      </c>
      <c r="I9" s="10"/>
      <c r="J9" s="113" t="s">
        <v>34</v>
      </c>
      <c r="K9" s="48">
        <v>1690</v>
      </c>
      <c r="L9" s="48">
        <v>2458</v>
      </c>
      <c r="M9" s="64">
        <f t="shared" si="0"/>
        <v>4148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2079</v>
      </c>
      <c r="L10" s="48">
        <v>2605</v>
      </c>
      <c r="M10" s="64">
        <f t="shared" si="0"/>
        <v>4684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1950</v>
      </c>
      <c r="L11" s="48">
        <v>2509</v>
      </c>
      <c r="M11" s="64">
        <f t="shared" si="0"/>
        <v>4459</v>
      </c>
      <c r="N11" s="13"/>
    </row>
    <row r="12" spans="1:14" s="2" customFormat="1" ht="22.5" customHeight="1">
      <c r="A12" s="21"/>
      <c r="B12" s="110">
        <f>C12+E12+G12</f>
        <v>31628</v>
      </c>
      <c r="C12" s="32">
        <v>3231</v>
      </c>
      <c r="D12" s="58">
        <f>SUM(C12/B12)</f>
        <v>0.10215631718730239</v>
      </c>
      <c r="E12" s="53">
        <v>17049</v>
      </c>
      <c r="F12" s="59">
        <f>SUM(E12/B12)</f>
        <v>0.5390476792715315</v>
      </c>
      <c r="G12" s="44">
        <v>11348</v>
      </c>
      <c r="H12" s="60">
        <f>SUM(G12/B12)</f>
        <v>0.35879600354116603</v>
      </c>
      <c r="I12" s="10"/>
      <c r="J12" s="114" t="s">
        <v>37</v>
      </c>
      <c r="K12" s="49">
        <v>1822</v>
      </c>
      <c r="L12" s="49">
        <v>2189</v>
      </c>
      <c r="M12" s="65">
        <f t="shared" si="0"/>
        <v>4011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2729</v>
      </c>
      <c r="L13" s="49">
        <v>2852</v>
      </c>
      <c r="M13" s="65">
        <f t="shared" si="0"/>
        <v>5581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2209</v>
      </c>
      <c r="L14" s="49">
        <v>2205</v>
      </c>
      <c r="M14" s="65">
        <f t="shared" si="0"/>
        <v>4414</v>
      </c>
      <c r="N14" s="13"/>
    </row>
    <row r="15" spans="1:14" s="2" customFormat="1" ht="22.5" customHeight="1">
      <c r="A15" s="21"/>
      <c r="B15" s="111">
        <f>C15+E15+G15</f>
        <v>58649</v>
      </c>
      <c r="C15" s="32">
        <f>SUM(C9:C13)</f>
        <v>6602</v>
      </c>
      <c r="D15" s="61">
        <f>SUM(C15/B15)</f>
        <v>0.11256798922402769</v>
      </c>
      <c r="E15" s="56">
        <f>SUM(E9:E13)</f>
        <v>33314</v>
      </c>
      <c r="F15" s="62">
        <f>SUM(E15/B15)</f>
        <v>0.5680233252058858</v>
      </c>
      <c r="G15" s="7">
        <f>SUM(G9:G13)</f>
        <v>18733</v>
      </c>
      <c r="H15" s="63">
        <f>SUM(G15/B15)</f>
        <v>0.31940868557008645</v>
      </c>
      <c r="I15" s="25"/>
      <c r="J15" s="114" t="s">
        <v>40</v>
      </c>
      <c r="K15" s="49">
        <v>1670</v>
      </c>
      <c r="L15" s="49">
        <v>1624</v>
      </c>
      <c r="M15" s="65">
        <f t="shared" si="0"/>
        <v>3294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1267</v>
      </c>
      <c r="L16" s="49">
        <v>1437</v>
      </c>
      <c r="M16" s="65">
        <f t="shared" si="0"/>
        <v>2704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1303</v>
      </c>
      <c r="L17" s="49">
        <v>1415</v>
      </c>
      <c r="M17" s="65">
        <f t="shared" si="0"/>
        <v>2718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1555</v>
      </c>
      <c r="L18" s="49">
        <v>1484</v>
      </c>
      <c r="M18" s="65">
        <f t="shared" si="0"/>
        <v>3039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1254</v>
      </c>
      <c r="L19" s="49">
        <v>1285</v>
      </c>
      <c r="M19" s="65">
        <f t="shared" si="0"/>
        <v>2539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1122</v>
      </c>
      <c r="L20" s="49">
        <v>1202</v>
      </c>
      <c r="M20" s="65">
        <f t="shared" si="0"/>
        <v>2324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1334</v>
      </c>
      <c r="L21" s="49">
        <v>1356</v>
      </c>
      <c r="M21" s="65">
        <f>SUM(K21:L21)</f>
        <v>2690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1291</v>
      </c>
      <c r="L22" s="66">
        <v>1219</v>
      </c>
      <c r="M22" s="67">
        <f>SUM(K22:L22)</f>
        <v>2510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1094</v>
      </c>
      <c r="L23" s="66">
        <v>1083</v>
      </c>
      <c r="M23" s="67">
        <f t="shared" si="0"/>
        <v>2177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986</v>
      </c>
      <c r="L24" s="66">
        <v>929</v>
      </c>
      <c r="M24" s="67">
        <f t="shared" si="0"/>
        <v>1915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27021</v>
      </c>
      <c r="L25" s="112">
        <f>SUM(L4:L24)</f>
        <v>31628</v>
      </c>
      <c r="M25" s="112">
        <f>SUM(M4:M24)</f>
        <v>58649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30" activePane="bottomLeft" state="frozen"/>
      <selection pane="topLeft" activeCell="H37" sqref="H37:I37"/>
      <selection pane="bottomLeft" activeCell="N32" sqref="N32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81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7610</v>
      </c>
      <c r="E6" s="75"/>
      <c r="F6" s="76">
        <v>7463</v>
      </c>
      <c r="G6" s="77"/>
      <c r="H6" s="76">
        <v>9322</v>
      </c>
      <c r="I6" s="78"/>
      <c r="J6" s="76">
        <f aca="true" t="shared" si="0" ref="J6:J18">F6+H6</f>
        <v>16785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5400</v>
      </c>
      <c r="E7" s="81"/>
      <c r="F7" s="82">
        <v>6071</v>
      </c>
      <c r="G7" s="83"/>
      <c r="H7" s="82">
        <v>6799</v>
      </c>
      <c r="I7" s="75"/>
      <c r="J7" s="76">
        <f t="shared" si="0"/>
        <v>12870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980</v>
      </c>
      <c r="E8" s="133"/>
      <c r="F8" s="128">
        <v>1125</v>
      </c>
      <c r="G8" s="129"/>
      <c r="H8" s="132">
        <v>1220</v>
      </c>
      <c r="I8" s="133"/>
      <c r="J8" s="128">
        <f t="shared" si="0"/>
        <v>2345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674</v>
      </c>
      <c r="E9" s="133"/>
      <c r="F9" s="128">
        <v>875</v>
      </c>
      <c r="G9" s="129"/>
      <c r="H9" s="132">
        <v>983</v>
      </c>
      <c r="I9" s="133"/>
      <c r="J9" s="128">
        <f t="shared" si="0"/>
        <v>1858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1691</v>
      </c>
      <c r="E10" s="92"/>
      <c r="F10" s="94">
        <v>1990</v>
      </c>
      <c r="G10" s="91"/>
      <c r="H10" s="94">
        <v>2286</v>
      </c>
      <c r="I10" s="90"/>
      <c r="J10" s="93">
        <f t="shared" si="0"/>
        <v>4276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1397</v>
      </c>
      <c r="E11" s="92"/>
      <c r="F11" s="94">
        <v>1599</v>
      </c>
      <c r="G11" s="91"/>
      <c r="H11" s="94">
        <v>1829</v>
      </c>
      <c r="I11" s="90"/>
      <c r="J11" s="93">
        <f t="shared" si="0"/>
        <v>3428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74</v>
      </c>
      <c r="E12" s="133"/>
      <c r="F12" s="128">
        <v>84</v>
      </c>
      <c r="G12" s="129"/>
      <c r="H12" s="132">
        <v>97</v>
      </c>
      <c r="I12" s="133"/>
      <c r="J12" s="128">
        <f t="shared" si="0"/>
        <v>181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641</v>
      </c>
      <c r="E13" s="81"/>
      <c r="F13" s="82">
        <v>749</v>
      </c>
      <c r="G13" s="83"/>
      <c r="H13" s="82">
        <v>891</v>
      </c>
      <c r="I13" s="75"/>
      <c r="J13" s="76">
        <f t="shared" si="0"/>
        <v>1640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1019</v>
      </c>
      <c r="E14" s="81"/>
      <c r="F14" s="82">
        <v>1133</v>
      </c>
      <c r="G14" s="83"/>
      <c r="H14" s="82">
        <v>1389</v>
      </c>
      <c r="I14" s="75"/>
      <c r="J14" s="76">
        <f t="shared" si="0"/>
        <v>2522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301</v>
      </c>
      <c r="E15" s="81"/>
      <c r="F15" s="82">
        <v>447</v>
      </c>
      <c r="G15" s="83"/>
      <c r="H15" s="82">
        <v>510</v>
      </c>
      <c r="I15" s="75"/>
      <c r="J15" s="76">
        <f t="shared" si="0"/>
        <v>957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113</v>
      </c>
      <c r="G16" s="83"/>
      <c r="H16" s="82">
        <v>121</v>
      </c>
      <c r="I16" s="75"/>
      <c r="J16" s="76">
        <f t="shared" si="0"/>
        <v>234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524</v>
      </c>
      <c r="E18" s="81"/>
      <c r="F18" s="82">
        <v>572</v>
      </c>
      <c r="G18" s="83"/>
      <c r="H18" s="82">
        <v>522</v>
      </c>
      <c r="I18" s="75"/>
      <c r="J18" s="82">
        <f t="shared" si="0"/>
        <v>1094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18671</v>
      </c>
      <c r="E19" s="99"/>
      <c r="F19" s="100">
        <f>SUM(F6+F7+F10+F11+F13+F14+F15+F16+F17+F18)</f>
        <v>20141</v>
      </c>
      <c r="G19" s="101"/>
      <c r="H19" s="100">
        <f>SUM(H6+H7+H10+H11+H13+H14+H15+H16+H17+H18)</f>
        <v>23676</v>
      </c>
      <c r="I19" s="102"/>
      <c r="J19" s="100">
        <f>SUM(J6+J7+J10+J11+J13+J14+J15+J16+J17+J18)</f>
        <v>43817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459</v>
      </c>
      <c r="E20" s="95"/>
      <c r="F20" s="96">
        <v>531</v>
      </c>
      <c r="G20" s="95"/>
      <c r="H20" s="96">
        <v>628</v>
      </c>
      <c r="I20" s="95"/>
      <c r="J20" s="94">
        <f>SUM(F20:I20)</f>
        <v>1159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459</v>
      </c>
      <c r="E21" s="103"/>
      <c r="F21" s="104">
        <f>F20</f>
        <v>531</v>
      </c>
      <c r="G21" s="103"/>
      <c r="H21" s="104">
        <f>H20</f>
        <v>628</v>
      </c>
      <c r="I21" s="103"/>
      <c r="J21" s="105">
        <f>SUM(F21:I21)</f>
        <v>1159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541</v>
      </c>
      <c r="E22" s="95"/>
      <c r="F22" s="96">
        <v>578</v>
      </c>
      <c r="G22" s="95"/>
      <c r="H22" s="96">
        <v>704</v>
      </c>
      <c r="I22" s="95"/>
      <c r="J22" s="94">
        <f>SUM(F22:I22)</f>
        <v>1282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893</v>
      </c>
      <c r="E23" s="95"/>
      <c r="F23" s="97">
        <v>1016</v>
      </c>
      <c r="G23" s="95"/>
      <c r="H23" s="97">
        <v>1162</v>
      </c>
      <c r="I23" s="95"/>
      <c r="J23" s="94">
        <f>SUM(F23:I23)</f>
        <v>2178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1434</v>
      </c>
      <c r="E24" s="103"/>
      <c r="F24" s="104">
        <f>F22+F23</f>
        <v>1594</v>
      </c>
      <c r="G24" s="103"/>
      <c r="H24" s="104">
        <f>H22+H23</f>
        <v>1866</v>
      </c>
      <c r="I24" s="103"/>
      <c r="J24" s="100">
        <f>F24+H24</f>
        <v>3460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518</v>
      </c>
      <c r="E25" s="95"/>
      <c r="F25" s="96">
        <v>588</v>
      </c>
      <c r="G25" s="95"/>
      <c r="H25" s="96">
        <v>663</v>
      </c>
      <c r="I25" s="95"/>
      <c r="J25" s="98">
        <f>SUM(F25:I25)</f>
        <v>1251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345</v>
      </c>
      <c r="E26" s="95"/>
      <c r="F26" s="96">
        <v>412</v>
      </c>
      <c r="G26" s="95"/>
      <c r="H26" s="96">
        <v>412</v>
      </c>
      <c r="I26" s="95"/>
      <c r="J26" s="94">
        <f>SUM(F26:I26)</f>
        <v>824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863</v>
      </c>
      <c r="E27" s="103"/>
      <c r="F27" s="104">
        <f>F25+F26</f>
        <v>1000</v>
      </c>
      <c r="G27" s="103"/>
      <c r="H27" s="104">
        <f>H25+H26</f>
        <v>1075</v>
      </c>
      <c r="I27" s="103"/>
      <c r="J27" s="100">
        <f>F27+H27</f>
        <v>2075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1206</v>
      </c>
      <c r="E28" s="95"/>
      <c r="F28" s="96">
        <v>1279</v>
      </c>
      <c r="G28" s="95"/>
      <c r="H28" s="96">
        <v>1487</v>
      </c>
      <c r="I28" s="95"/>
      <c r="J28" s="98">
        <f>SUM(F28:I28)</f>
        <v>2766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320</v>
      </c>
      <c r="E29" s="95"/>
      <c r="F29" s="96">
        <v>364</v>
      </c>
      <c r="G29" s="95"/>
      <c r="H29" s="96">
        <v>403</v>
      </c>
      <c r="I29" s="95"/>
      <c r="J29" s="94">
        <f>SUM(F29:I29)</f>
        <v>767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1526</v>
      </c>
      <c r="E30" s="103"/>
      <c r="F30" s="104">
        <f>F28+F29</f>
        <v>1643</v>
      </c>
      <c r="G30" s="103"/>
      <c r="H30" s="104">
        <f>H28+H29</f>
        <v>1890</v>
      </c>
      <c r="I30" s="103"/>
      <c r="J30" s="100">
        <f>F30+H30</f>
        <v>3533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466</v>
      </c>
      <c r="E31" s="95"/>
      <c r="F31" s="96">
        <v>548</v>
      </c>
      <c r="G31" s="95"/>
      <c r="H31" s="96">
        <v>654</v>
      </c>
      <c r="I31" s="95"/>
      <c r="J31" s="98">
        <f>SUM(F31:I31)</f>
        <v>1202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327</v>
      </c>
      <c r="E32" s="95"/>
      <c r="F32" s="96">
        <v>422</v>
      </c>
      <c r="G32" s="95"/>
      <c r="H32" s="96">
        <v>466</v>
      </c>
      <c r="I32" s="95"/>
      <c r="J32" s="94">
        <f>SUM(F32:I32)</f>
        <v>888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793</v>
      </c>
      <c r="E33" s="103"/>
      <c r="F33" s="104">
        <f>F31+F32</f>
        <v>970</v>
      </c>
      <c r="G33" s="103"/>
      <c r="H33" s="104">
        <f>H31+H32</f>
        <v>1120</v>
      </c>
      <c r="I33" s="103"/>
      <c r="J33" s="100">
        <f>F33+H33</f>
        <v>2090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499</v>
      </c>
      <c r="E34" s="95"/>
      <c r="F34" s="96">
        <v>606</v>
      </c>
      <c r="G34" s="95"/>
      <c r="H34" s="96">
        <v>701</v>
      </c>
      <c r="I34" s="95"/>
      <c r="J34" s="98">
        <f>SUM(F34:I34)</f>
        <v>1307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447</v>
      </c>
      <c r="E35" s="95"/>
      <c r="F35" s="96">
        <v>519</v>
      </c>
      <c r="G35" s="95"/>
      <c r="H35" s="96">
        <v>658</v>
      </c>
      <c r="I35" s="95"/>
      <c r="J35" s="94">
        <f>SUM(F35:I35)</f>
        <v>1177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946</v>
      </c>
      <c r="E36" s="103"/>
      <c r="F36" s="104">
        <f>F34+F35</f>
        <v>1125</v>
      </c>
      <c r="G36" s="103"/>
      <c r="H36" s="104">
        <f>H34+H35</f>
        <v>1359</v>
      </c>
      <c r="I36" s="103"/>
      <c r="J36" s="100">
        <f>F36+H36</f>
        <v>2484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24692</v>
      </c>
      <c r="E37" s="131"/>
      <c r="F37" s="130">
        <f>F19+F21+F24+F27+F30+F33+F36</f>
        <v>27004</v>
      </c>
      <c r="G37" s="131"/>
      <c r="H37" s="130">
        <f>H19+H21+H24+H27+H30+H33+H36</f>
        <v>31614</v>
      </c>
      <c r="I37" s="131"/>
      <c r="J37" s="130">
        <f>J19+J21+J24+J27+J30+J33+J36</f>
        <v>58618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H12:I12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5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81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17</v>
      </c>
      <c r="M4" s="64">
        <f aca="true" t="shared" si="0" ref="M4:M24">SUM(K4+L4)</f>
        <v>22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31</v>
      </c>
      <c r="L5" s="48">
        <v>151</v>
      </c>
      <c r="M5" s="64">
        <f t="shared" si="0"/>
        <v>182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156</v>
      </c>
      <c r="L6" s="48">
        <v>550</v>
      </c>
      <c r="M6" s="64">
        <f t="shared" si="0"/>
        <v>706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473</v>
      </c>
      <c r="L7" s="48">
        <v>1157</v>
      </c>
      <c r="M7" s="64">
        <f t="shared" si="0"/>
        <v>1630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1007</v>
      </c>
      <c r="L8" s="48">
        <v>1908</v>
      </c>
      <c r="M8" s="64">
        <f t="shared" si="0"/>
        <v>2915</v>
      </c>
      <c r="N8" s="13"/>
    </row>
    <row r="9" spans="1:14" s="2" customFormat="1" ht="22.5" customHeight="1">
      <c r="A9" s="21"/>
      <c r="B9" s="110">
        <f>C9+E9+G9</f>
        <v>27004</v>
      </c>
      <c r="C9" s="32">
        <v>3374</v>
      </c>
      <c r="D9" s="58">
        <f>SUM(C9/B9)</f>
        <v>0.12494445267367797</v>
      </c>
      <c r="E9" s="53">
        <v>16229</v>
      </c>
      <c r="F9" s="59">
        <f>SUM(E9/B9)</f>
        <v>0.6009850392534439</v>
      </c>
      <c r="G9" s="5">
        <v>7401</v>
      </c>
      <c r="H9" s="60">
        <f>SUM(G9/B9)</f>
        <v>0.2740705080728781</v>
      </c>
      <c r="I9" s="10"/>
      <c r="J9" s="113" t="s">
        <v>34</v>
      </c>
      <c r="K9" s="48">
        <v>1696</v>
      </c>
      <c r="L9" s="48">
        <v>2467</v>
      </c>
      <c r="M9" s="64">
        <f t="shared" si="0"/>
        <v>4163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2055</v>
      </c>
      <c r="L10" s="48">
        <v>2605</v>
      </c>
      <c r="M10" s="64">
        <f t="shared" si="0"/>
        <v>4660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1978</v>
      </c>
      <c r="L11" s="48">
        <v>2512</v>
      </c>
      <c r="M11" s="64">
        <f t="shared" si="0"/>
        <v>4490</v>
      </c>
      <c r="N11" s="13"/>
    </row>
    <row r="12" spans="1:14" s="2" customFormat="1" ht="22.5" customHeight="1">
      <c r="A12" s="21"/>
      <c r="B12" s="110">
        <f>C12+E12+G12</f>
        <v>31614</v>
      </c>
      <c r="C12" s="32">
        <v>3226</v>
      </c>
      <c r="D12" s="58">
        <f>SUM(C12/B12)</f>
        <v>0.10204339849433795</v>
      </c>
      <c r="E12" s="53">
        <v>17021</v>
      </c>
      <c r="F12" s="59">
        <f>SUM(E12/B12)</f>
        <v>0.5384007085468463</v>
      </c>
      <c r="G12" s="44">
        <v>11367</v>
      </c>
      <c r="H12" s="60">
        <f>SUM(G12/B12)</f>
        <v>0.35955589295881574</v>
      </c>
      <c r="I12" s="10"/>
      <c r="J12" s="114" t="s">
        <v>37</v>
      </c>
      <c r="K12" s="49">
        <v>1806</v>
      </c>
      <c r="L12" s="49">
        <v>2195</v>
      </c>
      <c r="M12" s="65">
        <f t="shared" si="0"/>
        <v>4001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2746</v>
      </c>
      <c r="L13" s="49">
        <v>2858</v>
      </c>
      <c r="M13" s="65">
        <f t="shared" si="0"/>
        <v>5604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2193</v>
      </c>
      <c r="L14" s="49">
        <v>2175</v>
      </c>
      <c r="M14" s="65">
        <f t="shared" si="0"/>
        <v>4368</v>
      </c>
      <c r="N14" s="13"/>
    </row>
    <row r="15" spans="1:14" s="2" customFormat="1" ht="22.5" customHeight="1">
      <c r="A15" s="21"/>
      <c r="B15" s="111">
        <f>C15+E15+G15</f>
        <v>58618</v>
      </c>
      <c r="C15" s="32">
        <f>SUM(C9:C13)</f>
        <v>6600</v>
      </c>
      <c r="D15" s="61">
        <f>SUM(C15/B15)</f>
        <v>0.11259340134429698</v>
      </c>
      <c r="E15" s="56">
        <f>SUM(E9:E13)</f>
        <v>33250</v>
      </c>
      <c r="F15" s="62">
        <f>SUM(E15/B15)</f>
        <v>0.5672319082875568</v>
      </c>
      <c r="G15" s="7">
        <f>SUM(G9:G13)</f>
        <v>18768</v>
      </c>
      <c r="H15" s="63">
        <f>SUM(G15/B15)</f>
        <v>0.32017469036814633</v>
      </c>
      <c r="I15" s="25"/>
      <c r="J15" s="114" t="s">
        <v>40</v>
      </c>
      <c r="K15" s="49">
        <v>1646</v>
      </c>
      <c r="L15" s="49">
        <v>1621</v>
      </c>
      <c r="M15" s="65">
        <f t="shared" si="0"/>
        <v>3267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1271</v>
      </c>
      <c r="L16" s="49">
        <v>1430</v>
      </c>
      <c r="M16" s="65">
        <f t="shared" si="0"/>
        <v>2701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1312</v>
      </c>
      <c r="L17" s="49">
        <v>1428</v>
      </c>
      <c r="M17" s="65">
        <f t="shared" si="0"/>
        <v>2740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1551</v>
      </c>
      <c r="L18" s="49">
        <v>1469</v>
      </c>
      <c r="M18" s="65">
        <f t="shared" si="0"/>
        <v>3020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1253</v>
      </c>
      <c r="L19" s="49">
        <v>1285</v>
      </c>
      <c r="M19" s="65">
        <f t="shared" si="0"/>
        <v>2538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1118</v>
      </c>
      <c r="L20" s="49">
        <v>1201</v>
      </c>
      <c r="M20" s="65">
        <f t="shared" si="0"/>
        <v>2319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1333</v>
      </c>
      <c r="L21" s="49">
        <v>1359</v>
      </c>
      <c r="M21" s="65">
        <f>SUM(K21:L21)</f>
        <v>2692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1291</v>
      </c>
      <c r="L22" s="66">
        <v>1216</v>
      </c>
      <c r="M22" s="67">
        <f>SUM(K22:L22)</f>
        <v>2507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1104</v>
      </c>
      <c r="L23" s="66">
        <v>1093</v>
      </c>
      <c r="M23" s="67">
        <f t="shared" si="0"/>
        <v>2197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979</v>
      </c>
      <c r="L24" s="66">
        <v>917</v>
      </c>
      <c r="M24" s="67">
        <f t="shared" si="0"/>
        <v>1896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27004</v>
      </c>
      <c r="L25" s="112">
        <f>SUM(L4:L24)</f>
        <v>31614</v>
      </c>
      <c r="M25" s="112">
        <f>SUM(M4:M24)</f>
        <v>58618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18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82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7605</v>
      </c>
      <c r="E6" s="75"/>
      <c r="F6" s="76">
        <v>7459</v>
      </c>
      <c r="G6" s="77"/>
      <c r="H6" s="76">
        <v>9326</v>
      </c>
      <c r="I6" s="78"/>
      <c r="J6" s="76">
        <f aca="true" t="shared" si="0" ref="J6:J18">F6+H6</f>
        <v>16785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5402</v>
      </c>
      <c r="E7" s="81"/>
      <c r="F7" s="82">
        <v>6068</v>
      </c>
      <c r="G7" s="83"/>
      <c r="H7" s="82">
        <v>6797</v>
      </c>
      <c r="I7" s="75"/>
      <c r="J7" s="76">
        <f t="shared" si="0"/>
        <v>12865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974</v>
      </c>
      <c r="E8" s="133"/>
      <c r="F8" s="128">
        <v>1120</v>
      </c>
      <c r="G8" s="129"/>
      <c r="H8" s="132">
        <v>1208</v>
      </c>
      <c r="I8" s="133"/>
      <c r="J8" s="128">
        <f t="shared" si="0"/>
        <v>2328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677</v>
      </c>
      <c r="E9" s="133"/>
      <c r="F9" s="128">
        <v>875</v>
      </c>
      <c r="G9" s="129"/>
      <c r="H9" s="132">
        <v>987</v>
      </c>
      <c r="I9" s="133"/>
      <c r="J9" s="128">
        <f t="shared" si="0"/>
        <v>1862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1690</v>
      </c>
      <c r="E10" s="92"/>
      <c r="F10" s="94">
        <v>1990</v>
      </c>
      <c r="G10" s="91"/>
      <c r="H10" s="94">
        <v>2288</v>
      </c>
      <c r="I10" s="90"/>
      <c r="J10" s="93">
        <f t="shared" si="0"/>
        <v>4278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1403</v>
      </c>
      <c r="E11" s="92"/>
      <c r="F11" s="94">
        <v>1603</v>
      </c>
      <c r="G11" s="91"/>
      <c r="H11" s="94">
        <v>1831</v>
      </c>
      <c r="I11" s="90"/>
      <c r="J11" s="93">
        <f t="shared" si="0"/>
        <v>3434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74</v>
      </c>
      <c r="E12" s="133"/>
      <c r="F12" s="128">
        <v>84</v>
      </c>
      <c r="G12" s="129"/>
      <c r="H12" s="132">
        <v>97</v>
      </c>
      <c r="I12" s="133"/>
      <c r="J12" s="128">
        <f t="shared" si="0"/>
        <v>181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639</v>
      </c>
      <c r="E13" s="81"/>
      <c r="F13" s="82">
        <v>746</v>
      </c>
      <c r="G13" s="83"/>
      <c r="H13" s="82">
        <v>886</v>
      </c>
      <c r="I13" s="75"/>
      <c r="J13" s="76">
        <f t="shared" si="0"/>
        <v>1632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1019</v>
      </c>
      <c r="E14" s="81"/>
      <c r="F14" s="82">
        <v>1130</v>
      </c>
      <c r="G14" s="83"/>
      <c r="H14" s="82">
        <v>1390</v>
      </c>
      <c r="I14" s="75"/>
      <c r="J14" s="76">
        <f t="shared" si="0"/>
        <v>2520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300</v>
      </c>
      <c r="E15" s="81"/>
      <c r="F15" s="82">
        <v>446</v>
      </c>
      <c r="G15" s="83"/>
      <c r="H15" s="82">
        <v>510</v>
      </c>
      <c r="I15" s="75"/>
      <c r="J15" s="76">
        <f t="shared" si="0"/>
        <v>956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113</v>
      </c>
      <c r="G16" s="83"/>
      <c r="H16" s="82">
        <v>121</v>
      </c>
      <c r="I16" s="75"/>
      <c r="J16" s="76">
        <f t="shared" si="0"/>
        <v>234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525</v>
      </c>
      <c r="E18" s="81"/>
      <c r="F18" s="82">
        <v>571</v>
      </c>
      <c r="G18" s="83"/>
      <c r="H18" s="82">
        <v>516</v>
      </c>
      <c r="I18" s="75"/>
      <c r="J18" s="82">
        <f t="shared" si="0"/>
        <v>1087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18671</v>
      </c>
      <c r="E19" s="99"/>
      <c r="F19" s="100">
        <f>SUM(F6+F7+F10+F11+F13+F14+F15+F16+F17+F18)</f>
        <v>20130</v>
      </c>
      <c r="G19" s="101"/>
      <c r="H19" s="100">
        <f>SUM(H6+H7+H10+H11+H13+H14+H15+H16+H17+H18)</f>
        <v>23672</v>
      </c>
      <c r="I19" s="102"/>
      <c r="J19" s="100">
        <f>SUM(J6+J7+J10+J11+J13+J14+J15+J16+J17+J18)</f>
        <v>43802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459</v>
      </c>
      <c r="E20" s="95"/>
      <c r="F20" s="96">
        <v>530</v>
      </c>
      <c r="G20" s="95"/>
      <c r="H20" s="96">
        <v>625</v>
      </c>
      <c r="I20" s="95"/>
      <c r="J20" s="94">
        <f>SUM(F20:I20)</f>
        <v>1155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459</v>
      </c>
      <c r="E21" s="103"/>
      <c r="F21" s="104">
        <f>F20</f>
        <v>530</v>
      </c>
      <c r="G21" s="103"/>
      <c r="H21" s="104">
        <f>H20</f>
        <v>625</v>
      </c>
      <c r="I21" s="103"/>
      <c r="J21" s="105">
        <f>SUM(F21:I21)</f>
        <v>1155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542</v>
      </c>
      <c r="E22" s="95"/>
      <c r="F22" s="96">
        <v>579</v>
      </c>
      <c r="G22" s="95"/>
      <c r="H22" s="96">
        <v>707</v>
      </c>
      <c r="I22" s="95"/>
      <c r="J22" s="94">
        <f>SUM(F22:I22)</f>
        <v>1286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890</v>
      </c>
      <c r="E23" s="95"/>
      <c r="F23" s="97">
        <v>1012</v>
      </c>
      <c r="G23" s="95"/>
      <c r="H23" s="97">
        <v>1158</v>
      </c>
      <c r="I23" s="95"/>
      <c r="J23" s="94">
        <f>SUM(F23:I23)</f>
        <v>2170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1432</v>
      </c>
      <c r="E24" s="103"/>
      <c r="F24" s="104">
        <f>F22+F23</f>
        <v>1591</v>
      </c>
      <c r="G24" s="103"/>
      <c r="H24" s="104">
        <f>H22+H23</f>
        <v>1865</v>
      </c>
      <c r="I24" s="103"/>
      <c r="J24" s="100">
        <f>F24+H24</f>
        <v>3456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515</v>
      </c>
      <c r="E25" s="95"/>
      <c r="F25" s="96">
        <v>583</v>
      </c>
      <c r="G25" s="95"/>
      <c r="H25" s="96">
        <v>659</v>
      </c>
      <c r="I25" s="95"/>
      <c r="J25" s="98">
        <f>SUM(F25:I25)</f>
        <v>1242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345</v>
      </c>
      <c r="E26" s="95"/>
      <c r="F26" s="96">
        <v>412</v>
      </c>
      <c r="G26" s="95"/>
      <c r="H26" s="96">
        <v>412</v>
      </c>
      <c r="I26" s="95"/>
      <c r="J26" s="94">
        <f>SUM(F26:I26)</f>
        <v>824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860</v>
      </c>
      <c r="E27" s="103"/>
      <c r="F27" s="104">
        <f>F25+F26</f>
        <v>995</v>
      </c>
      <c r="G27" s="103"/>
      <c r="H27" s="104">
        <f>H25+H26</f>
        <v>1071</v>
      </c>
      <c r="I27" s="103"/>
      <c r="J27" s="100">
        <f>F27+H27</f>
        <v>2066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1202</v>
      </c>
      <c r="E28" s="95"/>
      <c r="F28" s="96">
        <v>1270</v>
      </c>
      <c r="G28" s="95"/>
      <c r="H28" s="96">
        <v>1482</v>
      </c>
      <c r="I28" s="95"/>
      <c r="J28" s="98">
        <f>SUM(F28:I28)</f>
        <v>2752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320</v>
      </c>
      <c r="E29" s="95"/>
      <c r="F29" s="96">
        <v>362</v>
      </c>
      <c r="G29" s="95"/>
      <c r="H29" s="96">
        <v>402</v>
      </c>
      <c r="I29" s="95"/>
      <c r="J29" s="94">
        <f>SUM(F29:I29)</f>
        <v>764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1522</v>
      </c>
      <c r="E30" s="103"/>
      <c r="F30" s="104">
        <f>F28+F29</f>
        <v>1632</v>
      </c>
      <c r="G30" s="103"/>
      <c r="H30" s="104">
        <f>H28+H29</f>
        <v>1884</v>
      </c>
      <c r="I30" s="103"/>
      <c r="J30" s="100">
        <f>F30+H30</f>
        <v>3516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466</v>
      </c>
      <c r="E31" s="95"/>
      <c r="F31" s="96">
        <v>548</v>
      </c>
      <c r="G31" s="95"/>
      <c r="H31" s="96">
        <v>652</v>
      </c>
      <c r="I31" s="95"/>
      <c r="J31" s="98">
        <f>SUM(F31:I31)</f>
        <v>1200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327</v>
      </c>
      <c r="E32" s="95"/>
      <c r="F32" s="96">
        <v>423</v>
      </c>
      <c r="G32" s="95"/>
      <c r="H32" s="96">
        <v>467</v>
      </c>
      <c r="I32" s="95"/>
      <c r="J32" s="94">
        <f>SUM(F32:I32)</f>
        <v>890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793</v>
      </c>
      <c r="E33" s="103"/>
      <c r="F33" s="104">
        <f>F31+F32</f>
        <v>971</v>
      </c>
      <c r="G33" s="103"/>
      <c r="H33" s="104">
        <f>H31+H32</f>
        <v>1119</v>
      </c>
      <c r="I33" s="103"/>
      <c r="J33" s="100">
        <f>F33+H33</f>
        <v>2090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499</v>
      </c>
      <c r="E34" s="95"/>
      <c r="F34" s="96">
        <v>606</v>
      </c>
      <c r="G34" s="95"/>
      <c r="H34" s="96">
        <v>698</v>
      </c>
      <c r="I34" s="95"/>
      <c r="J34" s="98">
        <f>SUM(F34:I34)</f>
        <v>1304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447</v>
      </c>
      <c r="E35" s="95"/>
      <c r="F35" s="96">
        <v>517</v>
      </c>
      <c r="G35" s="95"/>
      <c r="H35" s="96">
        <v>654</v>
      </c>
      <c r="I35" s="95"/>
      <c r="J35" s="94">
        <f>SUM(F35:I35)</f>
        <v>1171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946</v>
      </c>
      <c r="E36" s="103"/>
      <c r="F36" s="104">
        <f>F34+F35</f>
        <v>1123</v>
      </c>
      <c r="G36" s="103"/>
      <c r="H36" s="104">
        <f>H34+H35</f>
        <v>1352</v>
      </c>
      <c r="I36" s="103"/>
      <c r="J36" s="100">
        <f>F36+H36</f>
        <v>2475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24683</v>
      </c>
      <c r="E37" s="131"/>
      <c r="F37" s="130">
        <f>F19+F21+F24+F27+F30+F33+F36</f>
        <v>26972</v>
      </c>
      <c r="G37" s="131"/>
      <c r="H37" s="130">
        <f>H19+H21+H24+H27+H30+H33+H36</f>
        <v>31588</v>
      </c>
      <c r="I37" s="131"/>
      <c r="J37" s="130">
        <f>J19+J21+J24+J27+J30+J33+J36</f>
        <v>58560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H12:I12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7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82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16</v>
      </c>
      <c r="M4" s="64">
        <f aca="true" t="shared" si="0" ref="M4:M24">SUM(K4+L4)</f>
        <v>20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31</v>
      </c>
      <c r="L5" s="48">
        <v>149</v>
      </c>
      <c r="M5" s="64">
        <f t="shared" si="0"/>
        <v>180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160</v>
      </c>
      <c r="L6" s="48">
        <v>554</v>
      </c>
      <c r="M6" s="64">
        <f t="shared" si="0"/>
        <v>714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466</v>
      </c>
      <c r="L7" s="48">
        <v>1174</v>
      </c>
      <c r="M7" s="64">
        <f t="shared" si="0"/>
        <v>1640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1014</v>
      </c>
      <c r="L8" s="48">
        <v>1891</v>
      </c>
      <c r="M8" s="64">
        <f t="shared" si="0"/>
        <v>2905</v>
      </c>
      <c r="N8" s="13"/>
    </row>
    <row r="9" spans="1:14" s="2" customFormat="1" ht="22.5" customHeight="1">
      <c r="A9" s="21"/>
      <c r="B9" s="110">
        <f>C9+E9+G9</f>
        <v>26972</v>
      </c>
      <c r="C9" s="32">
        <v>3360</v>
      </c>
      <c r="D9" s="58">
        <f>SUM(C9/B9)</f>
        <v>0.12457363191457808</v>
      </c>
      <c r="E9" s="53">
        <v>16216</v>
      </c>
      <c r="F9" s="59">
        <f>SUM(E9/B9)</f>
        <v>0.6012160759305947</v>
      </c>
      <c r="G9" s="5">
        <v>7396</v>
      </c>
      <c r="H9" s="60">
        <f>SUM(G9/B9)</f>
        <v>0.27421029215482723</v>
      </c>
      <c r="I9" s="10"/>
      <c r="J9" s="113" t="s">
        <v>34</v>
      </c>
      <c r="K9" s="48">
        <v>1703</v>
      </c>
      <c r="L9" s="48">
        <v>2466</v>
      </c>
      <c r="M9" s="64">
        <f t="shared" si="0"/>
        <v>4169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2036</v>
      </c>
      <c r="L10" s="48">
        <v>2614</v>
      </c>
      <c r="M10" s="64">
        <f t="shared" si="0"/>
        <v>4650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1982</v>
      </c>
      <c r="L11" s="48">
        <v>2507</v>
      </c>
      <c r="M11" s="64">
        <f t="shared" si="0"/>
        <v>4489</v>
      </c>
      <c r="N11" s="13"/>
    </row>
    <row r="12" spans="1:14" s="2" customFormat="1" ht="22.5" customHeight="1">
      <c r="A12" s="21"/>
      <c r="B12" s="110">
        <f>C12+E12+G12</f>
        <v>31588</v>
      </c>
      <c r="C12" s="32">
        <v>3224</v>
      </c>
      <c r="D12" s="58">
        <f>SUM(C12/B12)</f>
        <v>0.10206407496517665</v>
      </c>
      <c r="E12" s="53">
        <v>16993</v>
      </c>
      <c r="F12" s="59">
        <f>SUM(E12/B12)</f>
        <v>0.5379574521970368</v>
      </c>
      <c r="G12" s="44">
        <v>11371</v>
      </c>
      <c r="H12" s="60">
        <f>SUM(G12/B12)</f>
        <v>0.3599784728377865</v>
      </c>
      <c r="I12" s="10"/>
      <c r="J12" s="114" t="s">
        <v>37</v>
      </c>
      <c r="K12" s="49">
        <v>1824</v>
      </c>
      <c r="L12" s="49">
        <v>2217</v>
      </c>
      <c r="M12" s="65">
        <f t="shared" si="0"/>
        <v>4041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2728</v>
      </c>
      <c r="L13" s="49">
        <v>2844</v>
      </c>
      <c r="M13" s="65">
        <f t="shared" si="0"/>
        <v>5572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2185</v>
      </c>
      <c r="L14" s="49">
        <v>2161</v>
      </c>
      <c r="M14" s="65">
        <f t="shared" si="0"/>
        <v>4346</v>
      </c>
      <c r="N14" s="13"/>
    </row>
    <row r="15" spans="1:14" s="2" customFormat="1" ht="22.5" customHeight="1">
      <c r="A15" s="21"/>
      <c r="B15" s="111">
        <f>C15+E15+G15</f>
        <v>58560</v>
      </c>
      <c r="C15" s="32">
        <f>SUM(C9:C13)</f>
        <v>6584</v>
      </c>
      <c r="D15" s="61">
        <f>SUM(C15/B15)</f>
        <v>0.11243169398907103</v>
      </c>
      <c r="E15" s="56">
        <f>SUM(E9:E13)</f>
        <v>33209</v>
      </c>
      <c r="F15" s="62">
        <f>SUM(E15/B15)</f>
        <v>0.5670935792349727</v>
      </c>
      <c r="G15" s="7">
        <f>SUM(G9:G13)</f>
        <v>18767</v>
      </c>
      <c r="H15" s="63">
        <f>SUM(G15/B15)</f>
        <v>0.3204747267759563</v>
      </c>
      <c r="I15" s="25"/>
      <c r="J15" s="114" t="s">
        <v>40</v>
      </c>
      <c r="K15" s="49">
        <v>1635</v>
      </c>
      <c r="L15" s="49">
        <v>1621</v>
      </c>
      <c r="M15" s="65">
        <f t="shared" si="0"/>
        <v>3256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1265</v>
      </c>
      <c r="L16" s="49">
        <v>1420</v>
      </c>
      <c r="M16" s="65">
        <f t="shared" si="0"/>
        <v>2685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1313</v>
      </c>
      <c r="L17" s="49">
        <v>1426</v>
      </c>
      <c r="M17" s="65">
        <f t="shared" si="0"/>
        <v>2739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1546</v>
      </c>
      <c r="L18" s="49">
        <v>1466</v>
      </c>
      <c r="M18" s="65">
        <f t="shared" si="0"/>
        <v>3012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1255</v>
      </c>
      <c r="L19" s="49">
        <v>1282</v>
      </c>
      <c r="M19" s="65">
        <f t="shared" si="0"/>
        <v>2537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1128</v>
      </c>
      <c r="L20" s="49">
        <v>1213</v>
      </c>
      <c r="M20" s="65">
        <f t="shared" si="0"/>
        <v>2341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1337</v>
      </c>
      <c r="L21" s="49">
        <v>1343</v>
      </c>
      <c r="M21" s="65">
        <f>SUM(K21:L21)</f>
        <v>2680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1280</v>
      </c>
      <c r="L22" s="66">
        <v>1216</v>
      </c>
      <c r="M22" s="67">
        <f>SUM(K22:L22)</f>
        <v>2496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1104</v>
      </c>
      <c r="L23" s="66">
        <v>1095</v>
      </c>
      <c r="M23" s="67">
        <f t="shared" si="0"/>
        <v>2199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976</v>
      </c>
      <c r="L24" s="66">
        <v>913</v>
      </c>
      <c r="M24" s="67">
        <f t="shared" si="0"/>
        <v>1889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26972</v>
      </c>
      <c r="L25" s="112">
        <f>SUM(L4:L24)</f>
        <v>31588</v>
      </c>
      <c r="M25" s="112">
        <f>SUM(M4:M24)</f>
        <v>58560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M7" sqref="M7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86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7600</v>
      </c>
      <c r="E6" s="75"/>
      <c r="F6" s="76">
        <v>7461</v>
      </c>
      <c r="G6" s="77"/>
      <c r="H6" s="76">
        <v>9310</v>
      </c>
      <c r="I6" s="78"/>
      <c r="J6" s="76">
        <f aca="true" t="shared" si="0" ref="J6:J18">F6+H6</f>
        <v>16771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5408</v>
      </c>
      <c r="E7" s="81"/>
      <c r="F7" s="82">
        <v>6062</v>
      </c>
      <c r="G7" s="83"/>
      <c r="H7" s="82">
        <v>6803</v>
      </c>
      <c r="I7" s="75"/>
      <c r="J7" s="76">
        <f t="shared" si="0"/>
        <v>12865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978</v>
      </c>
      <c r="E8" s="133"/>
      <c r="F8" s="128">
        <v>1120</v>
      </c>
      <c r="G8" s="129"/>
      <c r="H8" s="132">
        <v>1210</v>
      </c>
      <c r="I8" s="133"/>
      <c r="J8" s="128">
        <f t="shared" si="0"/>
        <v>2330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676</v>
      </c>
      <c r="E9" s="133"/>
      <c r="F9" s="128">
        <v>873</v>
      </c>
      <c r="G9" s="129"/>
      <c r="H9" s="132">
        <v>986</v>
      </c>
      <c r="I9" s="133"/>
      <c r="J9" s="128">
        <f t="shared" si="0"/>
        <v>1859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1684</v>
      </c>
      <c r="E10" s="92"/>
      <c r="F10" s="94">
        <v>1984</v>
      </c>
      <c r="G10" s="91"/>
      <c r="H10" s="94">
        <v>2280</v>
      </c>
      <c r="I10" s="90"/>
      <c r="J10" s="93">
        <f t="shared" si="0"/>
        <v>4264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1402</v>
      </c>
      <c r="E11" s="92"/>
      <c r="F11" s="94">
        <v>1604</v>
      </c>
      <c r="G11" s="91"/>
      <c r="H11" s="94">
        <v>1829</v>
      </c>
      <c r="I11" s="90"/>
      <c r="J11" s="93">
        <f t="shared" si="0"/>
        <v>3433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74</v>
      </c>
      <c r="E12" s="133"/>
      <c r="F12" s="128">
        <v>84</v>
      </c>
      <c r="G12" s="129"/>
      <c r="H12" s="132">
        <v>97</v>
      </c>
      <c r="I12" s="133"/>
      <c r="J12" s="128">
        <f t="shared" si="0"/>
        <v>181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638</v>
      </c>
      <c r="E13" s="81"/>
      <c r="F13" s="82">
        <v>740</v>
      </c>
      <c r="G13" s="83"/>
      <c r="H13" s="82">
        <v>880</v>
      </c>
      <c r="I13" s="75"/>
      <c r="J13" s="76">
        <f t="shared" si="0"/>
        <v>1620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1017</v>
      </c>
      <c r="E14" s="81"/>
      <c r="F14" s="82">
        <v>1130</v>
      </c>
      <c r="G14" s="83"/>
      <c r="H14" s="82">
        <v>1383</v>
      </c>
      <c r="I14" s="75"/>
      <c r="J14" s="76">
        <f t="shared" si="0"/>
        <v>2513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300</v>
      </c>
      <c r="E15" s="81"/>
      <c r="F15" s="82">
        <v>450</v>
      </c>
      <c r="G15" s="83"/>
      <c r="H15" s="82">
        <v>511</v>
      </c>
      <c r="I15" s="75"/>
      <c r="J15" s="76">
        <f t="shared" si="0"/>
        <v>961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113</v>
      </c>
      <c r="G16" s="83"/>
      <c r="H16" s="82">
        <v>121</v>
      </c>
      <c r="I16" s="75"/>
      <c r="J16" s="76">
        <f t="shared" si="0"/>
        <v>234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524</v>
      </c>
      <c r="E18" s="81"/>
      <c r="F18" s="82">
        <v>570</v>
      </c>
      <c r="G18" s="83"/>
      <c r="H18" s="82">
        <v>516</v>
      </c>
      <c r="I18" s="75"/>
      <c r="J18" s="82">
        <f t="shared" si="0"/>
        <v>1086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18661</v>
      </c>
      <c r="E19" s="99"/>
      <c r="F19" s="100">
        <f>SUM(F6+F7+F10+F11+F13+F14+F15+F16+F17+F18)</f>
        <v>20118</v>
      </c>
      <c r="G19" s="101"/>
      <c r="H19" s="100">
        <f>SUM(H6+H7+H10+H11+H13+H14+H15+H16+H17+H18)</f>
        <v>23640</v>
      </c>
      <c r="I19" s="102"/>
      <c r="J19" s="100">
        <f>SUM(J6+J7+J10+J11+J13+J14+J15+J16+J17+J18)</f>
        <v>43758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459</v>
      </c>
      <c r="E20" s="95"/>
      <c r="F20" s="96">
        <v>530</v>
      </c>
      <c r="G20" s="95"/>
      <c r="H20" s="96">
        <v>626</v>
      </c>
      <c r="I20" s="95"/>
      <c r="J20" s="94">
        <f>SUM(F20:I20)</f>
        <v>1156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459</v>
      </c>
      <c r="E21" s="103"/>
      <c r="F21" s="104">
        <f>F20</f>
        <v>530</v>
      </c>
      <c r="G21" s="103"/>
      <c r="H21" s="104">
        <f>H20</f>
        <v>626</v>
      </c>
      <c r="I21" s="103"/>
      <c r="J21" s="105">
        <f>SUM(F21:I21)</f>
        <v>1156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540</v>
      </c>
      <c r="E22" s="95"/>
      <c r="F22" s="96">
        <v>577</v>
      </c>
      <c r="G22" s="95"/>
      <c r="H22" s="96">
        <v>706</v>
      </c>
      <c r="I22" s="95"/>
      <c r="J22" s="94">
        <f>SUM(F22:I22)</f>
        <v>1283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889</v>
      </c>
      <c r="E23" s="95"/>
      <c r="F23" s="97">
        <v>1014</v>
      </c>
      <c r="G23" s="95"/>
      <c r="H23" s="97">
        <v>1154</v>
      </c>
      <c r="I23" s="95"/>
      <c r="J23" s="94">
        <f>SUM(F23:I23)</f>
        <v>2168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1429</v>
      </c>
      <c r="E24" s="103"/>
      <c r="F24" s="104">
        <f>F22+F23</f>
        <v>1591</v>
      </c>
      <c r="G24" s="103"/>
      <c r="H24" s="104">
        <f>H22+H23</f>
        <v>1860</v>
      </c>
      <c r="I24" s="103"/>
      <c r="J24" s="100">
        <f>F24+H24</f>
        <v>3451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513</v>
      </c>
      <c r="E25" s="95"/>
      <c r="F25" s="96">
        <v>583</v>
      </c>
      <c r="G25" s="95"/>
      <c r="H25" s="96">
        <v>660</v>
      </c>
      <c r="I25" s="95"/>
      <c r="J25" s="98">
        <f>SUM(F25:I25)</f>
        <v>1243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344</v>
      </c>
      <c r="E26" s="95"/>
      <c r="F26" s="96">
        <v>411</v>
      </c>
      <c r="G26" s="95"/>
      <c r="H26" s="96">
        <v>411</v>
      </c>
      <c r="I26" s="95"/>
      <c r="J26" s="94">
        <f>SUM(F26:I26)</f>
        <v>822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857</v>
      </c>
      <c r="E27" s="103"/>
      <c r="F27" s="104">
        <f>F25+F26</f>
        <v>994</v>
      </c>
      <c r="G27" s="103"/>
      <c r="H27" s="104">
        <f>H25+H26</f>
        <v>1071</v>
      </c>
      <c r="I27" s="103"/>
      <c r="J27" s="100">
        <f>F27+H27</f>
        <v>2065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1201</v>
      </c>
      <c r="E28" s="95"/>
      <c r="F28" s="96">
        <v>1273</v>
      </c>
      <c r="G28" s="95"/>
      <c r="H28" s="96">
        <v>1481</v>
      </c>
      <c r="I28" s="95"/>
      <c r="J28" s="98">
        <f>SUM(F28:I28)</f>
        <v>2754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321</v>
      </c>
      <c r="E29" s="95"/>
      <c r="F29" s="96">
        <v>363</v>
      </c>
      <c r="G29" s="95"/>
      <c r="H29" s="96">
        <v>402</v>
      </c>
      <c r="I29" s="95"/>
      <c r="J29" s="94">
        <f>SUM(F29:I29)</f>
        <v>765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1522</v>
      </c>
      <c r="E30" s="103"/>
      <c r="F30" s="104">
        <f>F28+F29</f>
        <v>1636</v>
      </c>
      <c r="G30" s="103"/>
      <c r="H30" s="104">
        <f>H28+H29</f>
        <v>1883</v>
      </c>
      <c r="I30" s="103"/>
      <c r="J30" s="100">
        <f>F30+H30</f>
        <v>3519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465</v>
      </c>
      <c r="E31" s="95"/>
      <c r="F31" s="96">
        <v>546</v>
      </c>
      <c r="G31" s="95"/>
      <c r="H31" s="96">
        <v>650</v>
      </c>
      <c r="I31" s="95"/>
      <c r="J31" s="98">
        <f>SUM(F31:I31)</f>
        <v>1196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326</v>
      </c>
      <c r="E32" s="95"/>
      <c r="F32" s="96">
        <v>423</v>
      </c>
      <c r="G32" s="95"/>
      <c r="H32" s="96">
        <v>466</v>
      </c>
      <c r="I32" s="95"/>
      <c r="J32" s="94">
        <f>SUM(F32:I32)</f>
        <v>889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791</v>
      </c>
      <c r="E33" s="103"/>
      <c r="F33" s="104">
        <f>F31+F32</f>
        <v>969</v>
      </c>
      <c r="G33" s="103"/>
      <c r="H33" s="104">
        <f>H31+H32</f>
        <v>1116</v>
      </c>
      <c r="I33" s="103"/>
      <c r="J33" s="100">
        <f>F33+H33</f>
        <v>2085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500</v>
      </c>
      <c r="E34" s="95"/>
      <c r="F34" s="96">
        <v>610</v>
      </c>
      <c r="G34" s="95"/>
      <c r="H34" s="96">
        <v>697</v>
      </c>
      <c r="I34" s="95"/>
      <c r="J34" s="98">
        <f>SUM(F34:I34)</f>
        <v>1307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444</v>
      </c>
      <c r="E35" s="95"/>
      <c r="F35" s="96">
        <v>512</v>
      </c>
      <c r="G35" s="95"/>
      <c r="H35" s="96">
        <v>649</v>
      </c>
      <c r="I35" s="95"/>
      <c r="J35" s="94">
        <f>SUM(F35:I35)</f>
        <v>1161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944</v>
      </c>
      <c r="E36" s="103"/>
      <c r="F36" s="104">
        <f>F34+F35</f>
        <v>1122</v>
      </c>
      <c r="G36" s="103"/>
      <c r="H36" s="104">
        <f>H34+H35</f>
        <v>1346</v>
      </c>
      <c r="I36" s="103"/>
      <c r="J36" s="100">
        <f>F36+H36</f>
        <v>2468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24663</v>
      </c>
      <c r="E37" s="131"/>
      <c r="F37" s="130">
        <f>F19+F21+F24+F27+F30+F33+F36</f>
        <v>26960</v>
      </c>
      <c r="G37" s="131"/>
      <c r="H37" s="130">
        <f>H19+H21+H24+H27+H30+H33+H36</f>
        <v>31542</v>
      </c>
      <c r="I37" s="131"/>
      <c r="J37" s="130">
        <f>J19+J21+J24+J27+J30+J33+J36</f>
        <v>58502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0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86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17</v>
      </c>
      <c r="M4" s="64">
        <f aca="true" t="shared" si="0" ref="M4:M24">SUM(K4+L4)</f>
        <v>21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31</v>
      </c>
      <c r="L5" s="48">
        <v>145</v>
      </c>
      <c r="M5" s="64">
        <f t="shared" si="0"/>
        <v>176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156</v>
      </c>
      <c r="L6" s="48">
        <v>553</v>
      </c>
      <c r="M6" s="64">
        <f t="shared" si="0"/>
        <v>709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463</v>
      </c>
      <c r="L7" s="48">
        <v>1183</v>
      </c>
      <c r="M7" s="64">
        <f t="shared" si="0"/>
        <v>1646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1018</v>
      </c>
      <c r="L8" s="48">
        <v>1882</v>
      </c>
      <c r="M8" s="64">
        <f t="shared" si="0"/>
        <v>2900</v>
      </c>
      <c r="N8" s="13"/>
    </row>
    <row r="9" spans="1:14" s="2" customFormat="1" ht="22.5" customHeight="1">
      <c r="A9" s="21"/>
      <c r="B9" s="110">
        <f>C9+E9+G9</f>
        <v>26960</v>
      </c>
      <c r="C9" s="32">
        <v>3354</v>
      </c>
      <c r="D9" s="58">
        <f>SUM(C9/B9)</f>
        <v>0.12440652818991098</v>
      </c>
      <c r="E9" s="53">
        <v>16223</v>
      </c>
      <c r="F9" s="59">
        <f>SUM(E9/B9)</f>
        <v>0.6017433234421365</v>
      </c>
      <c r="G9" s="5">
        <v>7383</v>
      </c>
      <c r="H9" s="60">
        <f>SUM(G9/B9)</f>
        <v>0.2738501483679525</v>
      </c>
      <c r="I9" s="10"/>
      <c r="J9" s="113" t="s">
        <v>34</v>
      </c>
      <c r="K9" s="48">
        <v>1709</v>
      </c>
      <c r="L9" s="48">
        <v>2472</v>
      </c>
      <c r="M9" s="64">
        <f t="shared" si="0"/>
        <v>4181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2021</v>
      </c>
      <c r="L10" s="48">
        <v>2612</v>
      </c>
      <c r="M10" s="64">
        <f t="shared" si="0"/>
        <v>4633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1981</v>
      </c>
      <c r="L11" s="48">
        <v>2493</v>
      </c>
      <c r="M11" s="64">
        <f t="shared" si="0"/>
        <v>4474</v>
      </c>
      <c r="N11" s="13"/>
    </row>
    <row r="12" spans="1:14" s="2" customFormat="1" ht="22.5" customHeight="1">
      <c r="A12" s="21"/>
      <c r="B12" s="110">
        <f>C12+E12+G12</f>
        <v>31542</v>
      </c>
      <c r="C12" s="32">
        <v>3198</v>
      </c>
      <c r="D12" s="58">
        <f>SUM(C12/B12)</f>
        <v>0.10138862469088834</v>
      </c>
      <c r="E12" s="53">
        <v>16987</v>
      </c>
      <c r="F12" s="59">
        <f>SUM(E12/B12)</f>
        <v>0.5385517722401877</v>
      </c>
      <c r="G12" s="44">
        <v>11357</v>
      </c>
      <c r="H12" s="60">
        <f>SUM(G12/B12)</f>
        <v>0.360059603068924</v>
      </c>
      <c r="I12" s="10"/>
      <c r="J12" s="114" t="s">
        <v>37</v>
      </c>
      <c r="K12" s="49">
        <v>1830</v>
      </c>
      <c r="L12" s="49">
        <v>2234</v>
      </c>
      <c r="M12" s="65">
        <f t="shared" si="0"/>
        <v>4064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2743</v>
      </c>
      <c r="L13" s="49">
        <v>2842</v>
      </c>
      <c r="M13" s="65">
        <f t="shared" si="0"/>
        <v>5585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2170</v>
      </c>
      <c r="L14" s="49">
        <v>2143</v>
      </c>
      <c r="M14" s="65">
        <f t="shared" si="0"/>
        <v>4313</v>
      </c>
      <c r="N14" s="13"/>
    </row>
    <row r="15" spans="1:14" s="2" customFormat="1" ht="22.5" customHeight="1">
      <c r="A15" s="21"/>
      <c r="B15" s="111">
        <f>C15+E15+G15</f>
        <v>58502</v>
      </c>
      <c r="C15" s="32">
        <f>SUM(C9:C13)</f>
        <v>6552</v>
      </c>
      <c r="D15" s="61">
        <f>SUM(C15/B15)</f>
        <v>0.1119961710710745</v>
      </c>
      <c r="E15" s="56">
        <f>SUM(E9:E13)</f>
        <v>33210</v>
      </c>
      <c r="F15" s="62">
        <f>SUM(E15/B15)</f>
        <v>0.5676729000717924</v>
      </c>
      <c r="G15" s="7">
        <f>SUM(G9:G13)</f>
        <v>18740</v>
      </c>
      <c r="H15" s="63">
        <f>SUM(G15/B15)</f>
        <v>0.3203309288571331</v>
      </c>
      <c r="I15" s="25"/>
      <c r="J15" s="114" t="s">
        <v>40</v>
      </c>
      <c r="K15" s="49">
        <v>1622</v>
      </c>
      <c r="L15" s="49">
        <v>1616</v>
      </c>
      <c r="M15" s="65">
        <f t="shared" si="0"/>
        <v>3238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1276</v>
      </c>
      <c r="L16" s="49">
        <v>1425</v>
      </c>
      <c r="M16" s="65">
        <f t="shared" si="0"/>
        <v>2701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1309</v>
      </c>
      <c r="L17" s="49">
        <v>1418</v>
      </c>
      <c r="M17" s="65">
        <f t="shared" si="0"/>
        <v>2727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1553</v>
      </c>
      <c r="L18" s="49">
        <v>1472</v>
      </c>
      <c r="M18" s="65">
        <f t="shared" si="0"/>
        <v>3025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1240</v>
      </c>
      <c r="L19" s="49">
        <v>1282</v>
      </c>
      <c r="M19" s="65">
        <f t="shared" si="0"/>
        <v>2522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1132</v>
      </c>
      <c r="L20" s="49">
        <v>1199</v>
      </c>
      <c r="M20" s="65">
        <f t="shared" si="0"/>
        <v>2331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1348</v>
      </c>
      <c r="L21" s="49">
        <v>1356</v>
      </c>
      <c r="M21" s="65">
        <f>SUM(K21:L21)</f>
        <v>2704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1271</v>
      </c>
      <c r="L22" s="66">
        <v>1208</v>
      </c>
      <c r="M22" s="67">
        <f>SUM(K22:L22)</f>
        <v>2479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1103</v>
      </c>
      <c r="L23" s="66">
        <v>1090</v>
      </c>
      <c r="M23" s="67">
        <f t="shared" si="0"/>
        <v>2193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980</v>
      </c>
      <c r="L24" s="66">
        <v>900</v>
      </c>
      <c r="M24" s="67">
        <f t="shared" si="0"/>
        <v>1880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26960</v>
      </c>
      <c r="L25" s="112">
        <f>SUM(L4:L24)</f>
        <v>31542</v>
      </c>
      <c r="M25" s="112">
        <f>SUM(M4:M24)</f>
        <v>58502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30" activePane="bottomLeft" state="frozen"/>
      <selection pane="topLeft" activeCell="H37" sqref="H37:I37"/>
      <selection pane="bottomLeft" activeCell="P16" sqref="P16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83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7594</v>
      </c>
      <c r="E6" s="75"/>
      <c r="F6" s="76">
        <v>7447</v>
      </c>
      <c r="G6" s="77"/>
      <c r="H6" s="76">
        <v>9289</v>
      </c>
      <c r="I6" s="78"/>
      <c r="J6" s="76">
        <f aca="true" t="shared" si="0" ref="J6:J18">F6+H6</f>
        <v>16736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5401</v>
      </c>
      <c r="E7" s="81"/>
      <c r="F7" s="82">
        <v>6057</v>
      </c>
      <c r="G7" s="83"/>
      <c r="H7" s="82">
        <v>6804</v>
      </c>
      <c r="I7" s="75"/>
      <c r="J7" s="76">
        <f t="shared" si="0"/>
        <v>12861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974</v>
      </c>
      <c r="E8" s="133"/>
      <c r="F8" s="128">
        <v>1116</v>
      </c>
      <c r="G8" s="129"/>
      <c r="H8" s="132">
        <v>1209</v>
      </c>
      <c r="I8" s="133"/>
      <c r="J8" s="128">
        <f t="shared" si="0"/>
        <v>2325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676</v>
      </c>
      <c r="E9" s="133"/>
      <c r="F9" s="128">
        <v>875</v>
      </c>
      <c r="G9" s="129"/>
      <c r="H9" s="132">
        <v>987</v>
      </c>
      <c r="I9" s="133"/>
      <c r="J9" s="128">
        <f t="shared" si="0"/>
        <v>1862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1686</v>
      </c>
      <c r="E10" s="92"/>
      <c r="F10" s="94">
        <v>1990</v>
      </c>
      <c r="G10" s="91"/>
      <c r="H10" s="94">
        <v>2281</v>
      </c>
      <c r="I10" s="90"/>
      <c r="J10" s="93">
        <f t="shared" si="0"/>
        <v>4271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1398</v>
      </c>
      <c r="E11" s="92"/>
      <c r="F11" s="94">
        <v>1600</v>
      </c>
      <c r="G11" s="91"/>
      <c r="H11" s="94">
        <v>1824</v>
      </c>
      <c r="I11" s="90"/>
      <c r="J11" s="93">
        <f t="shared" si="0"/>
        <v>3424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74</v>
      </c>
      <c r="E12" s="133"/>
      <c r="F12" s="128">
        <v>83</v>
      </c>
      <c r="G12" s="129"/>
      <c r="H12" s="132">
        <v>98</v>
      </c>
      <c r="I12" s="133"/>
      <c r="J12" s="128">
        <f t="shared" si="0"/>
        <v>181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637</v>
      </c>
      <c r="E13" s="81"/>
      <c r="F13" s="82">
        <v>739</v>
      </c>
      <c r="G13" s="83"/>
      <c r="H13" s="82">
        <v>878</v>
      </c>
      <c r="I13" s="75"/>
      <c r="J13" s="76">
        <f t="shared" si="0"/>
        <v>1617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1017</v>
      </c>
      <c r="E14" s="81"/>
      <c r="F14" s="82">
        <v>1130</v>
      </c>
      <c r="G14" s="83"/>
      <c r="H14" s="82">
        <v>1382</v>
      </c>
      <c r="I14" s="75"/>
      <c r="J14" s="76">
        <f t="shared" si="0"/>
        <v>2512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300</v>
      </c>
      <c r="E15" s="81"/>
      <c r="F15" s="82">
        <v>451</v>
      </c>
      <c r="G15" s="83"/>
      <c r="H15" s="82">
        <v>511</v>
      </c>
      <c r="I15" s="75"/>
      <c r="J15" s="76">
        <f t="shared" si="0"/>
        <v>962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83</v>
      </c>
      <c r="E16" s="81"/>
      <c r="F16" s="82">
        <v>113</v>
      </c>
      <c r="G16" s="83"/>
      <c r="H16" s="82">
        <v>121</v>
      </c>
      <c r="I16" s="75"/>
      <c r="J16" s="76">
        <f t="shared" si="0"/>
        <v>234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524</v>
      </c>
      <c r="E18" s="81"/>
      <c r="F18" s="82">
        <v>572</v>
      </c>
      <c r="G18" s="83"/>
      <c r="H18" s="82">
        <v>519</v>
      </c>
      <c r="I18" s="75"/>
      <c r="J18" s="82">
        <f t="shared" si="0"/>
        <v>1091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18646</v>
      </c>
      <c r="E19" s="99"/>
      <c r="F19" s="100">
        <f>SUM(F6+F7+F10+F11+F13+F14+F15+F16+F17+F18)</f>
        <v>20103</v>
      </c>
      <c r="G19" s="101"/>
      <c r="H19" s="100">
        <f>SUM(H6+H7+H10+H11+H13+H14+H15+H16+H17+H18)</f>
        <v>23616</v>
      </c>
      <c r="I19" s="102"/>
      <c r="J19" s="100">
        <f>SUM(J6+J7+J10+J11+J13+J14+J15+J16+J17+J18)</f>
        <v>43719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459</v>
      </c>
      <c r="E20" s="95"/>
      <c r="F20" s="96">
        <v>527</v>
      </c>
      <c r="G20" s="95"/>
      <c r="H20" s="96">
        <v>627</v>
      </c>
      <c r="I20" s="95"/>
      <c r="J20" s="94">
        <f>SUM(F20:I20)</f>
        <v>1154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459</v>
      </c>
      <c r="E21" s="103"/>
      <c r="F21" s="104">
        <f>F20</f>
        <v>527</v>
      </c>
      <c r="G21" s="103"/>
      <c r="H21" s="104">
        <f>H20</f>
        <v>627</v>
      </c>
      <c r="I21" s="103"/>
      <c r="J21" s="105">
        <f>SUM(F21:I21)</f>
        <v>1154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539</v>
      </c>
      <c r="E22" s="95"/>
      <c r="F22" s="96">
        <v>576</v>
      </c>
      <c r="G22" s="95"/>
      <c r="H22" s="96">
        <v>705</v>
      </c>
      <c r="I22" s="95"/>
      <c r="J22" s="94">
        <f>SUM(F22:I22)</f>
        <v>1281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890</v>
      </c>
      <c r="E23" s="95"/>
      <c r="F23" s="97">
        <v>1012</v>
      </c>
      <c r="G23" s="95"/>
      <c r="H23" s="97">
        <v>1151</v>
      </c>
      <c r="I23" s="95"/>
      <c r="J23" s="94">
        <f>SUM(F23:I23)</f>
        <v>2163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1429</v>
      </c>
      <c r="E24" s="103"/>
      <c r="F24" s="104">
        <f>F22+F23</f>
        <v>1588</v>
      </c>
      <c r="G24" s="103"/>
      <c r="H24" s="104">
        <f>H22+H23</f>
        <v>1856</v>
      </c>
      <c r="I24" s="103"/>
      <c r="J24" s="100">
        <f>F24+H24</f>
        <v>3444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512</v>
      </c>
      <c r="E25" s="95"/>
      <c r="F25" s="96">
        <v>580</v>
      </c>
      <c r="G25" s="95"/>
      <c r="H25" s="96">
        <v>659</v>
      </c>
      <c r="I25" s="95"/>
      <c r="J25" s="98">
        <f>SUM(F25:I25)</f>
        <v>1239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341</v>
      </c>
      <c r="E26" s="95"/>
      <c r="F26" s="96">
        <v>411</v>
      </c>
      <c r="G26" s="95"/>
      <c r="H26" s="96">
        <v>407</v>
      </c>
      <c r="I26" s="95"/>
      <c r="J26" s="94">
        <f>SUM(F26:I26)</f>
        <v>818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853</v>
      </c>
      <c r="E27" s="103"/>
      <c r="F27" s="104">
        <f>F25+F26</f>
        <v>991</v>
      </c>
      <c r="G27" s="103"/>
      <c r="H27" s="104">
        <f>H25+H26</f>
        <v>1066</v>
      </c>
      <c r="I27" s="103"/>
      <c r="J27" s="100">
        <f>F27+H27</f>
        <v>2057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1199</v>
      </c>
      <c r="E28" s="95"/>
      <c r="F28" s="96">
        <v>1269</v>
      </c>
      <c r="G28" s="95"/>
      <c r="H28" s="96">
        <v>1476</v>
      </c>
      <c r="I28" s="95"/>
      <c r="J28" s="98">
        <f>SUM(F28:I28)</f>
        <v>2745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320</v>
      </c>
      <c r="E29" s="95"/>
      <c r="F29" s="96">
        <v>361</v>
      </c>
      <c r="G29" s="95"/>
      <c r="H29" s="96">
        <v>400</v>
      </c>
      <c r="I29" s="95"/>
      <c r="J29" s="94">
        <f>SUM(F29:I29)</f>
        <v>761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1519</v>
      </c>
      <c r="E30" s="103"/>
      <c r="F30" s="104">
        <f>F28+F29</f>
        <v>1630</v>
      </c>
      <c r="G30" s="103"/>
      <c r="H30" s="104">
        <f>H28+H29</f>
        <v>1876</v>
      </c>
      <c r="I30" s="103"/>
      <c r="J30" s="100">
        <f>F30+H30</f>
        <v>3506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466</v>
      </c>
      <c r="E31" s="95"/>
      <c r="F31" s="96">
        <v>545</v>
      </c>
      <c r="G31" s="95"/>
      <c r="H31" s="96">
        <v>648</v>
      </c>
      <c r="I31" s="95"/>
      <c r="J31" s="98">
        <f>SUM(F31:I31)</f>
        <v>1193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326</v>
      </c>
      <c r="E32" s="95"/>
      <c r="F32" s="96">
        <v>422</v>
      </c>
      <c r="G32" s="95"/>
      <c r="H32" s="96">
        <v>466</v>
      </c>
      <c r="I32" s="95"/>
      <c r="J32" s="94">
        <f>SUM(F32:I32)</f>
        <v>888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792</v>
      </c>
      <c r="E33" s="103"/>
      <c r="F33" s="104">
        <f>F31+F32</f>
        <v>967</v>
      </c>
      <c r="G33" s="103"/>
      <c r="H33" s="104">
        <f>H31+H32</f>
        <v>1114</v>
      </c>
      <c r="I33" s="103"/>
      <c r="J33" s="100">
        <f>F33+H33</f>
        <v>2081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501</v>
      </c>
      <c r="E34" s="95"/>
      <c r="F34" s="96">
        <v>609</v>
      </c>
      <c r="G34" s="95"/>
      <c r="H34" s="96">
        <v>698</v>
      </c>
      <c r="I34" s="95"/>
      <c r="J34" s="98">
        <f>SUM(F34:I34)</f>
        <v>1307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444</v>
      </c>
      <c r="E35" s="95"/>
      <c r="F35" s="96">
        <v>513</v>
      </c>
      <c r="G35" s="95"/>
      <c r="H35" s="96">
        <v>651</v>
      </c>
      <c r="I35" s="95"/>
      <c r="J35" s="94">
        <f>SUM(F35:I35)</f>
        <v>1164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945</v>
      </c>
      <c r="E36" s="103"/>
      <c r="F36" s="104">
        <f>F34+F35</f>
        <v>1122</v>
      </c>
      <c r="G36" s="103"/>
      <c r="H36" s="104">
        <f>H34+H35</f>
        <v>1349</v>
      </c>
      <c r="I36" s="103"/>
      <c r="J36" s="100">
        <f>F36+H36</f>
        <v>2471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24643</v>
      </c>
      <c r="E37" s="131"/>
      <c r="F37" s="130">
        <f>F19+F21+F24+F27+F30+F33+F36</f>
        <v>26928</v>
      </c>
      <c r="G37" s="131"/>
      <c r="H37" s="130">
        <f>H19+H21+H24+H27+H30+H33+H36</f>
        <v>31504</v>
      </c>
      <c r="I37" s="131"/>
      <c r="J37" s="130">
        <f>J19+J21+J24+J27+J30+J33+J36</f>
        <v>58432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H12:I12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5">
      <selection activeCell="F26" sqref="F26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74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23</v>
      </c>
      <c r="M4" s="64">
        <f aca="true" t="shared" si="0" ref="M4:M24">SUM(K4+L4)</f>
        <v>28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29</v>
      </c>
      <c r="L5" s="48">
        <v>139</v>
      </c>
      <c r="M5" s="64">
        <f t="shared" si="0"/>
        <v>168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160</v>
      </c>
      <c r="L6" s="48">
        <v>559</v>
      </c>
      <c r="M6" s="64">
        <f t="shared" si="0"/>
        <v>719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456</v>
      </c>
      <c r="L7" s="48">
        <v>1127</v>
      </c>
      <c r="M7" s="64">
        <f t="shared" si="0"/>
        <v>1583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997</v>
      </c>
      <c r="L8" s="48">
        <v>1923</v>
      </c>
      <c r="M8" s="64">
        <f t="shared" si="0"/>
        <v>2920</v>
      </c>
      <c r="N8" s="13"/>
    </row>
    <row r="9" spans="1:14" s="2" customFormat="1" ht="22.5" customHeight="1">
      <c r="A9" s="21"/>
      <c r="B9" s="110">
        <f>C9+E9+G9</f>
        <v>27117</v>
      </c>
      <c r="C9" s="32">
        <v>3394</v>
      </c>
      <c r="D9" s="58">
        <f>SUM(C9/B9)</f>
        <v>0.12516133790611056</v>
      </c>
      <c r="E9" s="53">
        <v>16372</v>
      </c>
      <c r="F9" s="59">
        <f>SUM(E9/B9)</f>
        <v>0.6037541025924696</v>
      </c>
      <c r="G9" s="5">
        <v>7351</v>
      </c>
      <c r="H9" s="60">
        <f>SUM(G9/B9)</f>
        <v>0.2710845595014198</v>
      </c>
      <c r="I9" s="10"/>
      <c r="J9" s="113" t="s">
        <v>34</v>
      </c>
      <c r="K9" s="48">
        <v>1672</v>
      </c>
      <c r="L9" s="48">
        <v>2409</v>
      </c>
      <c r="M9" s="64">
        <f t="shared" si="0"/>
        <v>4081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2099</v>
      </c>
      <c r="L10" s="48">
        <v>2625</v>
      </c>
      <c r="M10" s="64">
        <f t="shared" si="0"/>
        <v>4724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1933</v>
      </c>
      <c r="L11" s="48">
        <v>2493</v>
      </c>
      <c r="M11" s="64">
        <f t="shared" si="0"/>
        <v>4426</v>
      </c>
      <c r="N11" s="13"/>
    </row>
    <row r="12" spans="1:14" s="2" customFormat="1" ht="22.5" customHeight="1">
      <c r="A12" s="21"/>
      <c r="B12" s="110">
        <f>C12+E12+G12</f>
        <v>31759</v>
      </c>
      <c r="C12" s="32">
        <v>3258</v>
      </c>
      <c r="D12" s="58">
        <f>SUM(C12/B12)</f>
        <v>0.10258509398910545</v>
      </c>
      <c r="E12" s="53">
        <v>17203</v>
      </c>
      <c r="F12" s="59">
        <f>SUM(E12/B12)</f>
        <v>0.54167322648698</v>
      </c>
      <c r="G12" s="44">
        <v>11298</v>
      </c>
      <c r="H12" s="60">
        <f>SUM(G12/B12)</f>
        <v>0.3557416795239145</v>
      </c>
      <c r="I12" s="10"/>
      <c r="J12" s="114" t="s">
        <v>37</v>
      </c>
      <c r="K12" s="49">
        <v>1815</v>
      </c>
      <c r="L12" s="49">
        <v>2202</v>
      </c>
      <c r="M12" s="65">
        <f t="shared" si="0"/>
        <v>4017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2726</v>
      </c>
      <c r="L13" s="49">
        <v>2869</v>
      </c>
      <c r="M13" s="65">
        <f t="shared" si="0"/>
        <v>5595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2242</v>
      </c>
      <c r="L14" s="49">
        <v>2237</v>
      </c>
      <c r="M14" s="65">
        <f t="shared" si="0"/>
        <v>4479</v>
      </c>
      <c r="N14" s="13"/>
    </row>
    <row r="15" spans="1:14" s="2" customFormat="1" ht="22.5" customHeight="1">
      <c r="A15" s="21"/>
      <c r="B15" s="111">
        <f>C15+E15+G15</f>
        <v>58876</v>
      </c>
      <c r="C15" s="32">
        <f>SUM(C9:C13)</f>
        <v>6652</v>
      </c>
      <c r="D15" s="61">
        <f>SUM(C15/B15)</f>
        <v>0.11298321896867994</v>
      </c>
      <c r="E15" s="56">
        <f>SUM(E9:E13)</f>
        <v>33575</v>
      </c>
      <c r="F15" s="62">
        <f>SUM(E15/B15)</f>
        <v>0.5702663224403832</v>
      </c>
      <c r="G15" s="7">
        <f>SUM(G9:G13)</f>
        <v>18649</v>
      </c>
      <c r="H15" s="63">
        <f>SUM(G15/B15)</f>
        <v>0.31675045859093687</v>
      </c>
      <c r="I15" s="25"/>
      <c r="J15" s="114" t="s">
        <v>40</v>
      </c>
      <c r="K15" s="49">
        <v>1720</v>
      </c>
      <c r="L15" s="49">
        <v>1663</v>
      </c>
      <c r="M15" s="65">
        <f t="shared" si="0"/>
        <v>3383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1303</v>
      </c>
      <c r="L16" s="49">
        <v>1457</v>
      </c>
      <c r="M16" s="65">
        <f t="shared" si="0"/>
        <v>2760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1262</v>
      </c>
      <c r="L17" s="49">
        <v>1373</v>
      </c>
      <c r="M17" s="65">
        <f t="shared" si="0"/>
        <v>2635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1544</v>
      </c>
      <c r="L18" s="49">
        <v>1480</v>
      </c>
      <c r="M18" s="65">
        <f t="shared" si="0"/>
        <v>3024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1295</v>
      </c>
      <c r="L19" s="49">
        <v>1337</v>
      </c>
      <c r="M19" s="65">
        <f t="shared" si="0"/>
        <v>2632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1145</v>
      </c>
      <c r="L20" s="49">
        <v>1194</v>
      </c>
      <c r="M20" s="65">
        <f t="shared" si="0"/>
        <v>2339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1320</v>
      </c>
      <c r="L21" s="49">
        <v>1391</v>
      </c>
      <c r="M21" s="65">
        <f>SUM(K21:L21)</f>
        <v>2711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1309</v>
      </c>
      <c r="L22" s="66">
        <v>1195</v>
      </c>
      <c r="M22" s="67">
        <f>SUM(K22:L22)</f>
        <v>2504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1113</v>
      </c>
      <c r="L23" s="66">
        <v>1102</v>
      </c>
      <c r="M23" s="67">
        <f t="shared" si="0"/>
        <v>2215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972</v>
      </c>
      <c r="L24" s="66">
        <v>961</v>
      </c>
      <c r="M24" s="67">
        <f t="shared" si="0"/>
        <v>1933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27117</v>
      </c>
      <c r="L25" s="112">
        <f>SUM(L4:L24)</f>
        <v>31759</v>
      </c>
      <c r="M25" s="112">
        <f>SUM(M4:M24)</f>
        <v>58876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7">
      <selection activeCell="K23" sqref="K23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83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18</v>
      </c>
      <c r="M4" s="64">
        <f aca="true" t="shared" si="0" ref="M4:M24">SUM(K4+L4)</f>
        <v>22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32</v>
      </c>
      <c r="L5" s="48">
        <v>149</v>
      </c>
      <c r="M5" s="64">
        <f t="shared" si="0"/>
        <v>181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156</v>
      </c>
      <c r="L6" s="48">
        <v>549</v>
      </c>
      <c r="M6" s="64">
        <f t="shared" si="0"/>
        <v>705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460</v>
      </c>
      <c r="L7" s="48">
        <v>1195</v>
      </c>
      <c r="M7" s="64">
        <f t="shared" si="0"/>
        <v>1655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1050</v>
      </c>
      <c r="L8" s="48">
        <v>1902</v>
      </c>
      <c r="M8" s="64">
        <f t="shared" si="0"/>
        <v>2952</v>
      </c>
      <c r="N8" s="13"/>
    </row>
    <row r="9" spans="1:14" s="2" customFormat="1" ht="22.5" customHeight="1">
      <c r="A9" s="21"/>
      <c r="B9" s="110">
        <f>C9+E9+G9</f>
        <v>26928</v>
      </c>
      <c r="C9" s="32">
        <v>3351</v>
      </c>
      <c r="D9" s="58">
        <f>SUM(C9/B9)</f>
        <v>0.12444295900178252</v>
      </c>
      <c r="E9" s="53">
        <v>16177</v>
      </c>
      <c r="F9" s="59">
        <f>SUM(E9/B9)</f>
        <v>0.6007501485442662</v>
      </c>
      <c r="G9" s="5">
        <v>7400</v>
      </c>
      <c r="H9" s="60">
        <f>SUM(G9/B9)</f>
        <v>0.2748068924539513</v>
      </c>
      <c r="I9" s="10"/>
      <c r="J9" s="113" t="s">
        <v>34</v>
      </c>
      <c r="K9" s="48">
        <v>1702</v>
      </c>
      <c r="L9" s="48">
        <v>2470</v>
      </c>
      <c r="M9" s="64">
        <f t="shared" si="0"/>
        <v>4172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2008</v>
      </c>
      <c r="L10" s="48">
        <v>2607</v>
      </c>
      <c r="M10" s="64">
        <f t="shared" si="0"/>
        <v>4615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1988</v>
      </c>
      <c r="L11" s="48">
        <v>2478</v>
      </c>
      <c r="M11" s="64">
        <f t="shared" si="0"/>
        <v>4466</v>
      </c>
      <c r="N11" s="13"/>
    </row>
    <row r="12" spans="1:14" s="2" customFormat="1" ht="22.5" customHeight="1">
      <c r="A12" s="21"/>
      <c r="B12" s="110">
        <f>C12+E12+G12</f>
        <v>31504</v>
      </c>
      <c r="C12" s="32">
        <v>3202</v>
      </c>
      <c r="D12" s="58">
        <f>SUM(C12/B12)</f>
        <v>0.10163788725241239</v>
      </c>
      <c r="E12" s="53">
        <v>16934</v>
      </c>
      <c r="F12" s="59">
        <f>SUM(E12/B12)</f>
        <v>0.5375190452006094</v>
      </c>
      <c r="G12" s="44">
        <v>11368</v>
      </c>
      <c r="H12" s="60">
        <f>SUM(G12/B12)</f>
        <v>0.36084306754697815</v>
      </c>
      <c r="I12" s="10"/>
      <c r="J12" s="114" t="s">
        <v>37</v>
      </c>
      <c r="K12" s="49">
        <v>1829</v>
      </c>
      <c r="L12" s="49">
        <v>2261</v>
      </c>
      <c r="M12" s="65">
        <f t="shared" si="0"/>
        <v>4090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2736</v>
      </c>
      <c r="L13" s="49">
        <v>2796</v>
      </c>
      <c r="M13" s="65">
        <f t="shared" si="0"/>
        <v>5532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2156</v>
      </c>
      <c r="L14" s="49">
        <v>2145</v>
      </c>
      <c r="M14" s="65">
        <f t="shared" si="0"/>
        <v>4301</v>
      </c>
      <c r="N14" s="13"/>
    </row>
    <row r="15" spans="1:14" s="2" customFormat="1" ht="22.5" customHeight="1">
      <c r="A15" s="21"/>
      <c r="B15" s="111">
        <f>C15+E15+G15</f>
        <v>58432</v>
      </c>
      <c r="C15" s="32">
        <f>SUM(C9:C13)</f>
        <v>6553</v>
      </c>
      <c r="D15" s="61">
        <f>SUM(C15/B15)</f>
        <v>0.11214745345016429</v>
      </c>
      <c r="E15" s="56">
        <f>SUM(E9:E13)</f>
        <v>33111</v>
      </c>
      <c r="F15" s="62">
        <f>SUM(E15/B15)</f>
        <v>0.5666586801752465</v>
      </c>
      <c r="G15" s="7">
        <f>SUM(G9:G13)</f>
        <v>18768</v>
      </c>
      <c r="H15" s="63">
        <f>SUM(G15/B15)</f>
        <v>0.32119386637458924</v>
      </c>
      <c r="I15" s="25"/>
      <c r="J15" s="114" t="s">
        <v>40</v>
      </c>
      <c r="K15" s="49">
        <v>1607</v>
      </c>
      <c r="L15" s="49">
        <v>1614</v>
      </c>
      <c r="M15" s="65">
        <f t="shared" si="0"/>
        <v>3221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1279</v>
      </c>
      <c r="L16" s="49">
        <v>1415</v>
      </c>
      <c r="M16" s="65">
        <f t="shared" si="0"/>
        <v>2694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1317</v>
      </c>
      <c r="L17" s="49">
        <v>1411</v>
      </c>
      <c r="M17" s="65">
        <f t="shared" si="0"/>
        <v>2728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1542</v>
      </c>
      <c r="L18" s="49">
        <v>1470</v>
      </c>
      <c r="M18" s="65">
        <f t="shared" si="0"/>
        <v>3012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1238</v>
      </c>
      <c r="L19" s="49">
        <v>1268</v>
      </c>
      <c r="M19" s="65">
        <f t="shared" si="0"/>
        <v>2506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1129</v>
      </c>
      <c r="L20" s="49">
        <v>1216</v>
      </c>
      <c r="M20" s="65">
        <f t="shared" si="0"/>
        <v>2345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1344</v>
      </c>
      <c r="L21" s="49">
        <v>1338</v>
      </c>
      <c r="M21" s="65">
        <f>SUM(K21:L21)</f>
        <v>2682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1272</v>
      </c>
      <c r="L22" s="66">
        <v>1211</v>
      </c>
      <c r="M22" s="67">
        <f>SUM(K22:L22)</f>
        <v>2483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1102</v>
      </c>
      <c r="L23" s="66">
        <v>1088</v>
      </c>
      <c r="M23" s="67">
        <f t="shared" si="0"/>
        <v>2190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977</v>
      </c>
      <c r="L24" s="66">
        <v>903</v>
      </c>
      <c r="M24" s="67">
        <f t="shared" si="0"/>
        <v>1880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26928</v>
      </c>
      <c r="L25" s="112">
        <f>SUM(L4:L24)</f>
        <v>31504</v>
      </c>
      <c r="M25" s="112">
        <f>SUM(M4:M24)</f>
        <v>58432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27" activePane="bottomLeft" state="frozen"/>
      <selection pane="topLeft" activeCell="H37" sqref="H37:I37"/>
      <selection pane="bottomLeft" activeCell="J39" sqref="J39:J40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84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7592</v>
      </c>
      <c r="E6" s="75"/>
      <c r="F6" s="76">
        <v>7444</v>
      </c>
      <c r="G6" s="77"/>
      <c r="H6" s="76">
        <v>9281</v>
      </c>
      <c r="I6" s="78"/>
      <c r="J6" s="76">
        <f aca="true" t="shared" si="0" ref="J6:J18">F6+H6</f>
        <v>16725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5407</v>
      </c>
      <c r="E7" s="81"/>
      <c r="F7" s="82">
        <v>6054</v>
      </c>
      <c r="G7" s="83"/>
      <c r="H7" s="82">
        <v>6792</v>
      </c>
      <c r="I7" s="75"/>
      <c r="J7" s="76">
        <f t="shared" si="0"/>
        <v>12846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976</v>
      </c>
      <c r="E8" s="133"/>
      <c r="F8" s="128">
        <v>1117</v>
      </c>
      <c r="G8" s="129"/>
      <c r="H8" s="132">
        <v>1208</v>
      </c>
      <c r="I8" s="133"/>
      <c r="J8" s="128">
        <f t="shared" si="0"/>
        <v>2325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677</v>
      </c>
      <c r="E9" s="133"/>
      <c r="F9" s="128">
        <v>877</v>
      </c>
      <c r="G9" s="129"/>
      <c r="H9" s="132">
        <v>985</v>
      </c>
      <c r="I9" s="133"/>
      <c r="J9" s="128">
        <f t="shared" si="0"/>
        <v>1862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1683</v>
      </c>
      <c r="E10" s="92"/>
      <c r="F10" s="94">
        <v>1991</v>
      </c>
      <c r="G10" s="91"/>
      <c r="H10" s="94">
        <v>2278</v>
      </c>
      <c r="I10" s="90"/>
      <c r="J10" s="93">
        <f t="shared" si="0"/>
        <v>4269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1394</v>
      </c>
      <c r="E11" s="92"/>
      <c r="F11" s="94">
        <v>1596</v>
      </c>
      <c r="G11" s="91"/>
      <c r="H11" s="94">
        <v>1818</v>
      </c>
      <c r="I11" s="90"/>
      <c r="J11" s="93">
        <f t="shared" si="0"/>
        <v>3414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74</v>
      </c>
      <c r="E12" s="133"/>
      <c r="F12" s="128">
        <v>83</v>
      </c>
      <c r="G12" s="129"/>
      <c r="H12" s="132">
        <v>98</v>
      </c>
      <c r="I12" s="133"/>
      <c r="J12" s="128">
        <f t="shared" si="0"/>
        <v>181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640</v>
      </c>
      <c r="E13" s="81"/>
      <c r="F13" s="82">
        <v>737</v>
      </c>
      <c r="G13" s="83"/>
      <c r="H13" s="82">
        <v>874</v>
      </c>
      <c r="I13" s="75"/>
      <c r="J13" s="76">
        <f t="shared" si="0"/>
        <v>1611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1016</v>
      </c>
      <c r="E14" s="81"/>
      <c r="F14" s="82">
        <v>1126</v>
      </c>
      <c r="G14" s="83"/>
      <c r="H14" s="82">
        <v>1381</v>
      </c>
      <c r="I14" s="75"/>
      <c r="J14" s="76">
        <f t="shared" si="0"/>
        <v>2507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298</v>
      </c>
      <c r="E15" s="81"/>
      <c r="F15" s="82">
        <v>450</v>
      </c>
      <c r="G15" s="83"/>
      <c r="H15" s="82">
        <v>509</v>
      </c>
      <c r="I15" s="75"/>
      <c r="J15" s="76">
        <f t="shared" si="0"/>
        <v>959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83</v>
      </c>
      <c r="E16" s="81"/>
      <c r="F16" s="82">
        <v>112</v>
      </c>
      <c r="G16" s="83"/>
      <c r="H16" s="82">
        <v>121</v>
      </c>
      <c r="I16" s="75"/>
      <c r="J16" s="76">
        <f t="shared" si="0"/>
        <v>233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525</v>
      </c>
      <c r="E18" s="81"/>
      <c r="F18" s="82">
        <v>572</v>
      </c>
      <c r="G18" s="83"/>
      <c r="H18" s="82">
        <v>519</v>
      </c>
      <c r="I18" s="75"/>
      <c r="J18" s="82">
        <f t="shared" si="0"/>
        <v>1091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18644</v>
      </c>
      <c r="E19" s="99"/>
      <c r="F19" s="100">
        <f>SUM(F6+F7+F10+F11+F13+F14+F15+F16+F17+F18)</f>
        <v>20086</v>
      </c>
      <c r="G19" s="101"/>
      <c r="H19" s="100">
        <f>SUM(H6+H7+H10+H11+H13+H14+H15+H16+H17+H18)</f>
        <v>23580</v>
      </c>
      <c r="I19" s="102"/>
      <c r="J19" s="100">
        <f>SUM(J6+J7+J10+J11+J13+J14+J15+J16+J17+J18)</f>
        <v>43666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457</v>
      </c>
      <c r="E20" s="95"/>
      <c r="F20" s="96">
        <v>527</v>
      </c>
      <c r="G20" s="95"/>
      <c r="H20" s="96">
        <v>624</v>
      </c>
      <c r="I20" s="95"/>
      <c r="J20" s="94">
        <f>SUM(F20:I20)</f>
        <v>1151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457</v>
      </c>
      <c r="E21" s="103"/>
      <c r="F21" s="104">
        <f>F20</f>
        <v>527</v>
      </c>
      <c r="G21" s="103"/>
      <c r="H21" s="104">
        <f>H20</f>
        <v>624</v>
      </c>
      <c r="I21" s="103"/>
      <c r="J21" s="105">
        <f>SUM(F21:I21)</f>
        <v>1151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539</v>
      </c>
      <c r="E22" s="95"/>
      <c r="F22" s="96">
        <v>576</v>
      </c>
      <c r="G22" s="95"/>
      <c r="H22" s="96">
        <v>701</v>
      </c>
      <c r="I22" s="95"/>
      <c r="J22" s="94">
        <f>SUM(F22:I22)</f>
        <v>1277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885</v>
      </c>
      <c r="E23" s="95"/>
      <c r="F23" s="97">
        <v>1011</v>
      </c>
      <c r="G23" s="95"/>
      <c r="H23" s="97">
        <v>1150</v>
      </c>
      <c r="I23" s="95"/>
      <c r="J23" s="94">
        <f>SUM(F23:I23)</f>
        <v>2161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1424</v>
      </c>
      <c r="E24" s="103"/>
      <c r="F24" s="104">
        <f>F22+F23</f>
        <v>1587</v>
      </c>
      <c r="G24" s="103"/>
      <c r="H24" s="104">
        <f>H22+H23</f>
        <v>1851</v>
      </c>
      <c r="I24" s="103"/>
      <c r="J24" s="100">
        <f>F24+H24</f>
        <v>3438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509</v>
      </c>
      <c r="E25" s="95"/>
      <c r="F25" s="96">
        <v>577</v>
      </c>
      <c r="G25" s="95"/>
      <c r="H25" s="96">
        <v>657</v>
      </c>
      <c r="I25" s="95"/>
      <c r="J25" s="98">
        <f>SUM(F25:I25)</f>
        <v>1234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341</v>
      </c>
      <c r="E26" s="95"/>
      <c r="F26" s="96">
        <v>408</v>
      </c>
      <c r="G26" s="95"/>
      <c r="H26" s="96">
        <v>407</v>
      </c>
      <c r="I26" s="95"/>
      <c r="J26" s="94">
        <f>SUM(F26:I26)</f>
        <v>815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850</v>
      </c>
      <c r="E27" s="103"/>
      <c r="F27" s="104">
        <f>F25+F26</f>
        <v>985</v>
      </c>
      <c r="G27" s="103"/>
      <c r="H27" s="104">
        <f>H25+H26</f>
        <v>1064</v>
      </c>
      <c r="I27" s="103"/>
      <c r="J27" s="100">
        <f>F27+H27</f>
        <v>2049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1200</v>
      </c>
      <c r="E28" s="95"/>
      <c r="F28" s="96">
        <v>1269</v>
      </c>
      <c r="G28" s="95"/>
      <c r="H28" s="96">
        <v>1475</v>
      </c>
      <c r="I28" s="95"/>
      <c r="J28" s="98">
        <f>SUM(F28:I28)</f>
        <v>2744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319</v>
      </c>
      <c r="E29" s="95"/>
      <c r="F29" s="96">
        <v>360</v>
      </c>
      <c r="G29" s="95"/>
      <c r="H29" s="96">
        <v>400</v>
      </c>
      <c r="I29" s="95"/>
      <c r="J29" s="94">
        <f>SUM(F29:I29)</f>
        <v>760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1519</v>
      </c>
      <c r="E30" s="103"/>
      <c r="F30" s="104">
        <f>F28+F29</f>
        <v>1629</v>
      </c>
      <c r="G30" s="103"/>
      <c r="H30" s="104">
        <f>H28+H29</f>
        <v>1875</v>
      </c>
      <c r="I30" s="103"/>
      <c r="J30" s="100">
        <f>F30+H30</f>
        <v>3504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468</v>
      </c>
      <c r="E31" s="95"/>
      <c r="F31" s="96">
        <v>547</v>
      </c>
      <c r="G31" s="95"/>
      <c r="H31" s="96">
        <v>650</v>
      </c>
      <c r="I31" s="95"/>
      <c r="J31" s="98">
        <f>SUM(F31:I31)</f>
        <v>1197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328</v>
      </c>
      <c r="E32" s="95"/>
      <c r="F32" s="96">
        <v>425</v>
      </c>
      <c r="G32" s="95"/>
      <c r="H32" s="96">
        <v>464</v>
      </c>
      <c r="I32" s="95"/>
      <c r="J32" s="94">
        <f>SUM(F32:I32)</f>
        <v>889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796</v>
      </c>
      <c r="E33" s="103"/>
      <c r="F33" s="104">
        <f>F31+F32</f>
        <v>972</v>
      </c>
      <c r="G33" s="103"/>
      <c r="H33" s="104">
        <f>H31+H32</f>
        <v>1114</v>
      </c>
      <c r="I33" s="103"/>
      <c r="J33" s="100">
        <f>F33+H33</f>
        <v>2086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501</v>
      </c>
      <c r="E34" s="95"/>
      <c r="F34" s="96">
        <v>606</v>
      </c>
      <c r="G34" s="95"/>
      <c r="H34" s="96">
        <v>698</v>
      </c>
      <c r="I34" s="95"/>
      <c r="J34" s="98">
        <f>SUM(F34:I34)</f>
        <v>1304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445</v>
      </c>
      <c r="E35" s="95"/>
      <c r="F35" s="96">
        <v>514</v>
      </c>
      <c r="G35" s="95"/>
      <c r="H35" s="96">
        <v>651</v>
      </c>
      <c r="I35" s="95"/>
      <c r="J35" s="94">
        <f>SUM(F35:I35)</f>
        <v>1165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946</v>
      </c>
      <c r="E36" s="103"/>
      <c r="F36" s="104">
        <f>F34+F35</f>
        <v>1120</v>
      </c>
      <c r="G36" s="103"/>
      <c r="H36" s="104">
        <f>H34+H35</f>
        <v>1349</v>
      </c>
      <c r="I36" s="103"/>
      <c r="J36" s="100">
        <f>F36+H36</f>
        <v>2469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24636</v>
      </c>
      <c r="E37" s="131"/>
      <c r="F37" s="130">
        <f>F19+F21+F24+F27+F30+F33+F36</f>
        <v>26906</v>
      </c>
      <c r="G37" s="131"/>
      <c r="H37" s="130">
        <f>H19+H21+H24+H27+H30+H33+H36</f>
        <v>31457</v>
      </c>
      <c r="I37" s="131"/>
      <c r="J37" s="130">
        <f>J19+J21+J24+J27+J30+J33+J36</f>
        <v>58363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5">
      <selection activeCell="K24" sqref="K24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84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3</v>
      </c>
      <c r="L4" s="48">
        <v>18</v>
      </c>
      <c r="M4" s="64">
        <f aca="true" t="shared" si="0" ref="M4:M24">SUM(K4+L4)</f>
        <v>21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33</v>
      </c>
      <c r="L5" s="48">
        <v>156</v>
      </c>
      <c r="M5" s="64">
        <f t="shared" si="0"/>
        <v>189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159</v>
      </c>
      <c r="L6" s="48">
        <v>559</v>
      </c>
      <c r="M6" s="64">
        <f t="shared" si="0"/>
        <v>718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461</v>
      </c>
      <c r="L7" s="48">
        <v>1198</v>
      </c>
      <c r="M7" s="64">
        <f t="shared" si="0"/>
        <v>1659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1049</v>
      </c>
      <c r="L8" s="48">
        <v>1909</v>
      </c>
      <c r="M8" s="64">
        <f t="shared" si="0"/>
        <v>2958</v>
      </c>
      <c r="N8" s="13"/>
    </row>
    <row r="9" spans="1:14" s="2" customFormat="1" ht="22.5" customHeight="1">
      <c r="A9" s="21"/>
      <c r="B9" s="110">
        <f>C9+E9+G9</f>
        <v>26906</v>
      </c>
      <c r="C9" s="32">
        <v>3345</v>
      </c>
      <c r="D9" s="58">
        <f>SUM(C9/B9)</f>
        <v>0.12432171262915336</v>
      </c>
      <c r="E9" s="53">
        <v>16145</v>
      </c>
      <c r="F9" s="59">
        <f>SUM(E9/B9)</f>
        <v>0.600052033003791</v>
      </c>
      <c r="G9" s="5">
        <v>7416</v>
      </c>
      <c r="H9" s="60">
        <f>SUM(G9/B9)</f>
        <v>0.2756262543670557</v>
      </c>
      <c r="I9" s="10"/>
      <c r="J9" s="113" t="s">
        <v>34</v>
      </c>
      <c r="K9" s="48">
        <v>1730</v>
      </c>
      <c r="L9" s="48">
        <v>2473</v>
      </c>
      <c r="M9" s="64">
        <f t="shared" si="0"/>
        <v>4203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2008</v>
      </c>
      <c r="L10" s="48">
        <v>2609</v>
      </c>
      <c r="M10" s="64">
        <f t="shared" si="0"/>
        <v>4617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1973</v>
      </c>
      <c r="L11" s="48">
        <v>2464</v>
      </c>
      <c r="M11" s="64">
        <f t="shared" si="0"/>
        <v>4437</v>
      </c>
      <c r="N11" s="13"/>
    </row>
    <row r="12" spans="1:14" s="2" customFormat="1" ht="22.5" customHeight="1">
      <c r="A12" s="21"/>
      <c r="B12" s="110">
        <f>C12+E12+G12</f>
        <v>31457</v>
      </c>
      <c r="C12" s="32">
        <v>3188</v>
      </c>
      <c r="D12" s="58">
        <f>SUM(C12/B12)</f>
        <v>0.10134469275518962</v>
      </c>
      <c r="E12" s="53">
        <v>16883</v>
      </c>
      <c r="F12" s="59">
        <f>SUM(E12/B12)</f>
        <v>0.5367008932828942</v>
      </c>
      <c r="G12" s="44">
        <v>11386</v>
      </c>
      <c r="H12" s="60">
        <f>SUM(G12/B12)</f>
        <v>0.36195441396191624</v>
      </c>
      <c r="I12" s="10"/>
      <c r="J12" s="114" t="s">
        <v>37</v>
      </c>
      <c r="K12" s="49">
        <v>1835</v>
      </c>
      <c r="L12" s="49">
        <v>2256</v>
      </c>
      <c r="M12" s="65">
        <f t="shared" si="0"/>
        <v>4091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2732</v>
      </c>
      <c r="L13" s="49">
        <v>2804</v>
      </c>
      <c r="M13" s="65">
        <f t="shared" si="0"/>
        <v>5536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2143</v>
      </c>
      <c r="L14" s="49">
        <v>2121</v>
      </c>
      <c r="M14" s="65">
        <f t="shared" si="0"/>
        <v>4264</v>
      </c>
      <c r="N14" s="13"/>
    </row>
    <row r="15" spans="1:14" s="2" customFormat="1" ht="22.5" customHeight="1">
      <c r="A15" s="21"/>
      <c r="B15" s="111">
        <f>C15+E15+G15</f>
        <v>58363</v>
      </c>
      <c r="C15" s="32">
        <f>SUM(C9:C13)</f>
        <v>6533</v>
      </c>
      <c r="D15" s="61">
        <f>SUM(C15/B15)</f>
        <v>0.11193735757243459</v>
      </c>
      <c r="E15" s="56">
        <f>SUM(E9:E13)</f>
        <v>33028</v>
      </c>
      <c r="F15" s="62">
        <f>SUM(E15/B15)</f>
        <v>0.5659064818463753</v>
      </c>
      <c r="G15" s="7">
        <f>SUM(G9:G13)</f>
        <v>18802</v>
      </c>
      <c r="H15" s="63">
        <f>SUM(G15/B15)</f>
        <v>0.3221561605811901</v>
      </c>
      <c r="I15" s="25"/>
      <c r="J15" s="114" t="s">
        <v>40</v>
      </c>
      <c r="K15" s="49">
        <v>1604</v>
      </c>
      <c r="L15" s="49">
        <v>1617</v>
      </c>
      <c r="M15" s="65">
        <f t="shared" si="0"/>
        <v>3221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1267</v>
      </c>
      <c r="L16" s="49">
        <v>1404</v>
      </c>
      <c r="M16" s="65">
        <f t="shared" si="0"/>
        <v>2671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1321</v>
      </c>
      <c r="L17" s="49">
        <v>1408</v>
      </c>
      <c r="M17" s="65">
        <f t="shared" si="0"/>
        <v>2729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1545</v>
      </c>
      <c r="L18" s="49">
        <v>1479</v>
      </c>
      <c r="M18" s="65">
        <f t="shared" si="0"/>
        <v>3024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1233</v>
      </c>
      <c r="L19" s="49">
        <v>1249</v>
      </c>
      <c r="M19" s="65">
        <f t="shared" si="0"/>
        <v>2482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1125</v>
      </c>
      <c r="L20" s="49">
        <v>1205</v>
      </c>
      <c r="M20" s="65">
        <f t="shared" si="0"/>
        <v>2330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1340</v>
      </c>
      <c r="L21" s="49">
        <v>1340</v>
      </c>
      <c r="M21" s="65">
        <f>SUM(K21:L21)</f>
        <v>2680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1270</v>
      </c>
      <c r="L22" s="66">
        <v>1212</v>
      </c>
      <c r="M22" s="67">
        <f>SUM(K22:L22)</f>
        <v>2482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1095</v>
      </c>
      <c r="L23" s="66">
        <v>1082</v>
      </c>
      <c r="M23" s="67">
        <f t="shared" si="0"/>
        <v>2177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980</v>
      </c>
      <c r="L24" s="66">
        <v>894</v>
      </c>
      <c r="M24" s="67">
        <f t="shared" si="0"/>
        <v>1874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26906</v>
      </c>
      <c r="L25" s="112">
        <f>SUM(L4:L24)</f>
        <v>31457</v>
      </c>
      <c r="M25" s="112">
        <f>SUM(M4:M24)</f>
        <v>58363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30" activePane="bottomLeft" state="frozen"/>
      <selection pane="topLeft" activeCell="H37" sqref="H37:I37"/>
      <selection pane="bottomLeft" activeCell="P9" sqref="P9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85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7535</v>
      </c>
      <c r="E6" s="75"/>
      <c r="F6" s="76">
        <v>7388</v>
      </c>
      <c r="G6" s="77"/>
      <c r="H6" s="76">
        <v>9207</v>
      </c>
      <c r="I6" s="78"/>
      <c r="J6" s="76">
        <f aca="true" t="shared" si="0" ref="J6:J18">F6+H6</f>
        <v>16595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5395</v>
      </c>
      <c r="E7" s="81"/>
      <c r="F7" s="82">
        <v>6013</v>
      </c>
      <c r="G7" s="83"/>
      <c r="H7" s="82">
        <v>6757</v>
      </c>
      <c r="I7" s="75"/>
      <c r="J7" s="76">
        <f t="shared" si="0"/>
        <v>12770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976</v>
      </c>
      <c r="E8" s="133"/>
      <c r="F8" s="128">
        <v>1108</v>
      </c>
      <c r="G8" s="129"/>
      <c r="H8" s="132">
        <v>1202</v>
      </c>
      <c r="I8" s="133"/>
      <c r="J8" s="128">
        <f t="shared" si="0"/>
        <v>2310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677</v>
      </c>
      <c r="E9" s="133"/>
      <c r="F9" s="128">
        <v>870</v>
      </c>
      <c r="G9" s="129"/>
      <c r="H9" s="132">
        <v>985</v>
      </c>
      <c r="I9" s="133"/>
      <c r="J9" s="128">
        <f t="shared" si="0"/>
        <v>1855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1685</v>
      </c>
      <c r="E10" s="92"/>
      <c r="F10" s="94">
        <v>1972</v>
      </c>
      <c r="G10" s="91"/>
      <c r="H10" s="94">
        <v>2254</v>
      </c>
      <c r="I10" s="90"/>
      <c r="J10" s="93">
        <f t="shared" si="0"/>
        <v>4226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1391</v>
      </c>
      <c r="E11" s="92"/>
      <c r="F11" s="94">
        <v>1587</v>
      </c>
      <c r="G11" s="91"/>
      <c r="H11" s="94">
        <v>1816</v>
      </c>
      <c r="I11" s="90"/>
      <c r="J11" s="93">
        <f t="shared" si="0"/>
        <v>3403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74</v>
      </c>
      <c r="E12" s="133"/>
      <c r="F12" s="128">
        <v>83</v>
      </c>
      <c r="G12" s="129"/>
      <c r="H12" s="132">
        <v>98</v>
      </c>
      <c r="I12" s="133"/>
      <c r="J12" s="128">
        <f t="shared" si="0"/>
        <v>181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640</v>
      </c>
      <c r="E13" s="81"/>
      <c r="F13" s="82">
        <v>739</v>
      </c>
      <c r="G13" s="83"/>
      <c r="H13" s="82">
        <v>874</v>
      </c>
      <c r="I13" s="75"/>
      <c r="J13" s="76">
        <f t="shared" si="0"/>
        <v>1613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1019</v>
      </c>
      <c r="E14" s="81"/>
      <c r="F14" s="82">
        <v>1120</v>
      </c>
      <c r="G14" s="83"/>
      <c r="H14" s="82">
        <v>1373</v>
      </c>
      <c r="I14" s="75"/>
      <c r="J14" s="76">
        <f t="shared" si="0"/>
        <v>2493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292</v>
      </c>
      <c r="E15" s="81"/>
      <c r="F15" s="82">
        <v>448</v>
      </c>
      <c r="G15" s="83"/>
      <c r="H15" s="82">
        <v>504</v>
      </c>
      <c r="I15" s="75"/>
      <c r="J15" s="76">
        <f t="shared" si="0"/>
        <v>952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80</v>
      </c>
      <c r="E16" s="81"/>
      <c r="F16" s="82">
        <v>106</v>
      </c>
      <c r="G16" s="83"/>
      <c r="H16" s="82">
        <v>118</v>
      </c>
      <c r="I16" s="75"/>
      <c r="J16" s="76">
        <f t="shared" si="0"/>
        <v>224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3</v>
      </c>
      <c r="G17" s="83"/>
      <c r="H17" s="82">
        <v>7</v>
      </c>
      <c r="I17" s="75"/>
      <c r="J17" s="76">
        <f t="shared" si="0"/>
        <v>10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515</v>
      </c>
      <c r="E18" s="81"/>
      <c r="F18" s="82">
        <v>565</v>
      </c>
      <c r="G18" s="83"/>
      <c r="H18" s="82">
        <v>513</v>
      </c>
      <c r="I18" s="75"/>
      <c r="J18" s="82">
        <f t="shared" si="0"/>
        <v>1078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18558</v>
      </c>
      <c r="E19" s="99"/>
      <c r="F19" s="100">
        <f>SUM(F6+F7+F10+F11+F13+F14+F15+F16+F17+F18)</f>
        <v>19941</v>
      </c>
      <c r="G19" s="101"/>
      <c r="H19" s="100">
        <f>SUM(H6+H7+H10+H11+H13+H14+H15+H16+H17+H18)</f>
        <v>23423</v>
      </c>
      <c r="I19" s="102"/>
      <c r="J19" s="100">
        <f>SUM(J6+J7+J10+J11+J13+J14+J15+J16+J17+J18)</f>
        <v>43364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457</v>
      </c>
      <c r="E20" s="95"/>
      <c r="F20" s="96">
        <v>524</v>
      </c>
      <c r="G20" s="95"/>
      <c r="H20" s="96">
        <v>621</v>
      </c>
      <c r="I20" s="95"/>
      <c r="J20" s="94">
        <f>SUM(F20:I20)</f>
        <v>1145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457</v>
      </c>
      <c r="E21" s="103"/>
      <c r="F21" s="104">
        <f>F20</f>
        <v>524</v>
      </c>
      <c r="G21" s="103"/>
      <c r="H21" s="104">
        <f>H20</f>
        <v>621</v>
      </c>
      <c r="I21" s="103"/>
      <c r="J21" s="105">
        <f>SUM(F21:I21)</f>
        <v>1145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537</v>
      </c>
      <c r="E22" s="95"/>
      <c r="F22" s="96">
        <v>574</v>
      </c>
      <c r="G22" s="95"/>
      <c r="H22" s="96">
        <v>701</v>
      </c>
      <c r="I22" s="95"/>
      <c r="J22" s="94">
        <f>SUM(F22:I22)</f>
        <v>1275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879</v>
      </c>
      <c r="E23" s="95"/>
      <c r="F23" s="97">
        <v>1006</v>
      </c>
      <c r="G23" s="95"/>
      <c r="H23" s="97">
        <v>1140</v>
      </c>
      <c r="I23" s="95"/>
      <c r="J23" s="94">
        <f>SUM(F23:I23)</f>
        <v>2146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1416</v>
      </c>
      <c r="E24" s="103"/>
      <c r="F24" s="104">
        <f>F22+F23</f>
        <v>1580</v>
      </c>
      <c r="G24" s="103"/>
      <c r="H24" s="104">
        <f>H22+H23</f>
        <v>1841</v>
      </c>
      <c r="I24" s="103"/>
      <c r="J24" s="100">
        <f>F24+H24</f>
        <v>3421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510</v>
      </c>
      <c r="E25" s="95"/>
      <c r="F25" s="96">
        <v>576</v>
      </c>
      <c r="G25" s="95"/>
      <c r="H25" s="96">
        <v>657</v>
      </c>
      <c r="I25" s="95"/>
      <c r="J25" s="98">
        <f>SUM(F25:I25)</f>
        <v>1233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341</v>
      </c>
      <c r="E26" s="95"/>
      <c r="F26" s="96">
        <v>406</v>
      </c>
      <c r="G26" s="95"/>
      <c r="H26" s="96">
        <v>407</v>
      </c>
      <c r="I26" s="95"/>
      <c r="J26" s="94">
        <f>SUM(F26:I26)</f>
        <v>813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851</v>
      </c>
      <c r="E27" s="103"/>
      <c r="F27" s="104">
        <f>F25+F26</f>
        <v>982</v>
      </c>
      <c r="G27" s="103"/>
      <c r="H27" s="104">
        <f>H25+H26</f>
        <v>1064</v>
      </c>
      <c r="I27" s="103"/>
      <c r="J27" s="100">
        <f>F27+H27</f>
        <v>2046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1198</v>
      </c>
      <c r="E28" s="95"/>
      <c r="F28" s="96">
        <v>1266</v>
      </c>
      <c r="G28" s="95"/>
      <c r="H28" s="96">
        <v>1471</v>
      </c>
      <c r="I28" s="95"/>
      <c r="J28" s="98">
        <f>SUM(F28:I28)</f>
        <v>2737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314</v>
      </c>
      <c r="E29" s="95"/>
      <c r="F29" s="96">
        <v>353</v>
      </c>
      <c r="G29" s="95"/>
      <c r="H29" s="96">
        <v>391</v>
      </c>
      <c r="I29" s="95"/>
      <c r="J29" s="94">
        <f>SUM(F29:I29)</f>
        <v>744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1512</v>
      </c>
      <c r="E30" s="103"/>
      <c r="F30" s="104">
        <f>F28+F29</f>
        <v>1619</v>
      </c>
      <c r="G30" s="103"/>
      <c r="H30" s="104">
        <f>H28+H29</f>
        <v>1862</v>
      </c>
      <c r="I30" s="103"/>
      <c r="J30" s="100">
        <f>F30+H30</f>
        <v>3481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467</v>
      </c>
      <c r="E31" s="95"/>
      <c r="F31" s="96">
        <v>539</v>
      </c>
      <c r="G31" s="95"/>
      <c r="H31" s="96">
        <v>649</v>
      </c>
      <c r="I31" s="95"/>
      <c r="J31" s="98">
        <f>SUM(F31:I31)</f>
        <v>1188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326</v>
      </c>
      <c r="E32" s="95"/>
      <c r="F32" s="96">
        <v>425</v>
      </c>
      <c r="G32" s="95"/>
      <c r="H32" s="96">
        <v>460</v>
      </c>
      <c r="I32" s="95"/>
      <c r="J32" s="94">
        <f>SUM(F32:I32)</f>
        <v>885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793</v>
      </c>
      <c r="E33" s="103"/>
      <c r="F33" s="104">
        <f>F31+F32</f>
        <v>964</v>
      </c>
      <c r="G33" s="103"/>
      <c r="H33" s="104">
        <f>H31+H32</f>
        <v>1109</v>
      </c>
      <c r="I33" s="103"/>
      <c r="J33" s="100">
        <f>F33+H33</f>
        <v>2073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504</v>
      </c>
      <c r="E34" s="95"/>
      <c r="F34" s="96">
        <v>606</v>
      </c>
      <c r="G34" s="95"/>
      <c r="H34" s="96">
        <v>697</v>
      </c>
      <c r="I34" s="95"/>
      <c r="J34" s="98">
        <f>SUM(F34:I34)</f>
        <v>1303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442</v>
      </c>
      <c r="E35" s="95"/>
      <c r="F35" s="96">
        <v>511</v>
      </c>
      <c r="G35" s="95"/>
      <c r="H35" s="96">
        <v>646</v>
      </c>
      <c r="I35" s="95"/>
      <c r="J35" s="94">
        <f>SUM(F35:I35)</f>
        <v>1157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946</v>
      </c>
      <c r="E36" s="103"/>
      <c r="F36" s="104">
        <f>F34+F35</f>
        <v>1117</v>
      </c>
      <c r="G36" s="103"/>
      <c r="H36" s="104">
        <f>H34+H35</f>
        <v>1343</v>
      </c>
      <c r="I36" s="103"/>
      <c r="J36" s="100">
        <f>F36+H36</f>
        <v>2460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24533</v>
      </c>
      <c r="E37" s="131"/>
      <c r="F37" s="130">
        <f>F19+F21+F24+F27+F30+F33+F36</f>
        <v>26727</v>
      </c>
      <c r="G37" s="131"/>
      <c r="H37" s="130">
        <f>H19+H21+H24+H27+H30+H33+H36</f>
        <v>31263</v>
      </c>
      <c r="I37" s="131"/>
      <c r="J37" s="130">
        <f>J19+J21+J24+J27+J30+J33+J36</f>
        <v>57990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J37:K37"/>
    <mergeCell ref="B28:B30"/>
    <mergeCell ref="B31:B33"/>
    <mergeCell ref="B34:B36"/>
    <mergeCell ref="D37:E37"/>
    <mergeCell ref="F37:G37"/>
    <mergeCell ref="H37:I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A7">
      <selection activeCell="H28" sqref="H28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85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3</v>
      </c>
      <c r="L4" s="48">
        <v>20</v>
      </c>
      <c r="M4" s="64">
        <f aca="true" t="shared" si="0" ref="M4:M24">SUM(K4+L4)</f>
        <v>23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35</v>
      </c>
      <c r="L5" s="48">
        <v>155</v>
      </c>
      <c r="M5" s="64">
        <f t="shared" si="0"/>
        <v>190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159</v>
      </c>
      <c r="L6" s="48">
        <v>577</v>
      </c>
      <c r="M6" s="64">
        <f t="shared" si="0"/>
        <v>736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467</v>
      </c>
      <c r="L7" s="48">
        <v>1189</v>
      </c>
      <c r="M7" s="64">
        <f t="shared" si="0"/>
        <v>1656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1065</v>
      </c>
      <c r="L8" s="48">
        <v>1927</v>
      </c>
      <c r="M8" s="64">
        <f t="shared" si="0"/>
        <v>2992</v>
      </c>
      <c r="N8" s="13"/>
    </row>
    <row r="9" spans="1:14" s="2" customFormat="1" ht="22.5" customHeight="1">
      <c r="A9" s="21"/>
      <c r="B9" s="110">
        <f>C9+E9+G9</f>
        <v>26727</v>
      </c>
      <c r="C9" s="32">
        <v>3301</v>
      </c>
      <c r="D9" s="58">
        <f>SUM(C9/B9)</f>
        <v>0.12350806300744566</v>
      </c>
      <c r="E9" s="53">
        <v>15997</v>
      </c>
      <c r="F9" s="59">
        <f>SUM(E9/B9)</f>
        <v>0.5985333183671943</v>
      </c>
      <c r="G9" s="5">
        <v>7429</v>
      </c>
      <c r="H9" s="60">
        <f>SUM(G9/B9)</f>
        <v>0.27795861862536014</v>
      </c>
      <c r="I9" s="10"/>
      <c r="J9" s="113" t="s">
        <v>34</v>
      </c>
      <c r="K9" s="48">
        <v>1739</v>
      </c>
      <c r="L9" s="48">
        <v>2462</v>
      </c>
      <c r="M9" s="64">
        <f t="shared" si="0"/>
        <v>4201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2001</v>
      </c>
      <c r="L10" s="48">
        <v>2615</v>
      </c>
      <c r="M10" s="64">
        <f t="shared" si="0"/>
        <v>4616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1960</v>
      </c>
      <c r="L11" s="48">
        <v>2450</v>
      </c>
      <c r="M11" s="64">
        <f t="shared" si="0"/>
        <v>4410</v>
      </c>
      <c r="N11" s="13"/>
    </row>
    <row r="12" spans="1:14" s="2" customFormat="1" ht="22.5" customHeight="1">
      <c r="A12" s="21"/>
      <c r="B12" s="110">
        <f>C12+E12+G12</f>
        <v>31263</v>
      </c>
      <c r="C12" s="32">
        <v>3156</v>
      </c>
      <c r="D12" s="58">
        <f>SUM(C12/B12)</f>
        <v>0.10095000479800403</v>
      </c>
      <c r="E12" s="53">
        <v>16712</v>
      </c>
      <c r="F12" s="59">
        <f>SUM(E12/B12)</f>
        <v>0.5345616223650961</v>
      </c>
      <c r="G12" s="44">
        <v>11395</v>
      </c>
      <c r="H12" s="60">
        <f>SUM(G12/B12)</f>
        <v>0.36448837283689983</v>
      </c>
      <c r="I12" s="10"/>
      <c r="J12" s="114" t="s">
        <v>37</v>
      </c>
      <c r="K12" s="49">
        <v>1839</v>
      </c>
      <c r="L12" s="49">
        <v>2264</v>
      </c>
      <c r="M12" s="65">
        <f t="shared" si="0"/>
        <v>4103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2742</v>
      </c>
      <c r="L13" s="49">
        <v>2785</v>
      </c>
      <c r="M13" s="65">
        <f t="shared" si="0"/>
        <v>5527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2113</v>
      </c>
      <c r="L14" s="49">
        <v>2110</v>
      </c>
      <c r="M14" s="65">
        <f t="shared" si="0"/>
        <v>4223</v>
      </c>
      <c r="N14" s="13"/>
    </row>
    <row r="15" spans="1:14" s="2" customFormat="1" ht="22.5" customHeight="1">
      <c r="A15" s="21"/>
      <c r="B15" s="111">
        <f>C15+E15+G15</f>
        <v>57990</v>
      </c>
      <c r="C15" s="32">
        <f>SUM(C9:C13)</f>
        <v>6457</v>
      </c>
      <c r="D15" s="61">
        <f>SUM(C15/B15)</f>
        <v>0.1113467839282635</v>
      </c>
      <c r="E15" s="56">
        <f>SUM(E9:E13)</f>
        <v>32709</v>
      </c>
      <c r="F15" s="62">
        <f>SUM(E15/B15)</f>
        <v>0.5640455250905329</v>
      </c>
      <c r="G15" s="7">
        <f>SUM(G9:G13)</f>
        <v>18824</v>
      </c>
      <c r="H15" s="63">
        <f>SUM(G15/B15)</f>
        <v>0.3246076909812037</v>
      </c>
      <c r="I15" s="25"/>
      <c r="J15" s="114" t="s">
        <v>40</v>
      </c>
      <c r="K15" s="49">
        <v>1588</v>
      </c>
      <c r="L15" s="49">
        <v>1617</v>
      </c>
      <c r="M15" s="65">
        <f t="shared" si="0"/>
        <v>3205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1259</v>
      </c>
      <c r="L16" s="49">
        <v>1406</v>
      </c>
      <c r="M16" s="65">
        <f t="shared" si="0"/>
        <v>2665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1313</v>
      </c>
      <c r="L17" s="49">
        <v>1386</v>
      </c>
      <c r="M17" s="65">
        <f t="shared" si="0"/>
        <v>2699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1538</v>
      </c>
      <c r="L18" s="49">
        <v>1465</v>
      </c>
      <c r="M18" s="65">
        <f t="shared" si="0"/>
        <v>3003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1217</v>
      </c>
      <c r="L19" s="49">
        <v>1226</v>
      </c>
      <c r="M19" s="65">
        <f t="shared" si="0"/>
        <v>2443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1090</v>
      </c>
      <c r="L20" s="49">
        <v>1145</v>
      </c>
      <c r="M20" s="65">
        <f t="shared" si="0"/>
        <v>2235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1298</v>
      </c>
      <c r="L21" s="49">
        <v>1308</v>
      </c>
      <c r="M21" s="65">
        <f>SUM(K21:L21)</f>
        <v>2606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1249</v>
      </c>
      <c r="L22" s="66">
        <v>1198</v>
      </c>
      <c r="M22" s="67">
        <f>SUM(K22:L22)</f>
        <v>2447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1091</v>
      </c>
      <c r="L23" s="66">
        <v>1064</v>
      </c>
      <c r="M23" s="67">
        <f t="shared" si="0"/>
        <v>2155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961</v>
      </c>
      <c r="L24" s="66">
        <v>894</v>
      </c>
      <c r="M24" s="67">
        <f t="shared" si="0"/>
        <v>1855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26727</v>
      </c>
      <c r="L25" s="112">
        <f>SUM(L4:L24)</f>
        <v>31263</v>
      </c>
      <c r="M25" s="112">
        <f>SUM(M4:M24)</f>
        <v>57990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G18:H18"/>
    <mergeCell ref="G5:H5"/>
    <mergeCell ref="G6:H6"/>
    <mergeCell ref="B1:H1"/>
    <mergeCell ref="B2:H2"/>
    <mergeCell ref="B3:H3"/>
    <mergeCell ref="C5:D5"/>
    <mergeCell ref="C6:D6"/>
    <mergeCell ref="E5:F5"/>
    <mergeCell ref="E6:F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K6" sqref="K6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75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7605</v>
      </c>
      <c r="E6" s="75"/>
      <c r="F6" s="76">
        <v>7481</v>
      </c>
      <c r="G6" s="77"/>
      <c r="H6" s="76">
        <v>9350</v>
      </c>
      <c r="I6" s="78"/>
      <c r="J6" s="76">
        <f aca="true" t="shared" si="0" ref="J6:J18">F6+H6</f>
        <v>16831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5399</v>
      </c>
      <c r="E7" s="81"/>
      <c r="F7" s="82">
        <v>6073</v>
      </c>
      <c r="G7" s="83"/>
      <c r="H7" s="82">
        <v>6808</v>
      </c>
      <c r="I7" s="75"/>
      <c r="J7" s="76">
        <f t="shared" si="0"/>
        <v>12881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984</v>
      </c>
      <c r="E8" s="133"/>
      <c r="F8" s="128">
        <v>1126</v>
      </c>
      <c r="G8" s="129"/>
      <c r="H8" s="132">
        <v>1225</v>
      </c>
      <c r="I8" s="133"/>
      <c r="J8" s="128">
        <f t="shared" si="0"/>
        <v>2351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675</v>
      </c>
      <c r="E9" s="133"/>
      <c r="F9" s="128">
        <v>882</v>
      </c>
      <c r="G9" s="129"/>
      <c r="H9" s="132">
        <v>993</v>
      </c>
      <c r="I9" s="133"/>
      <c r="J9" s="128">
        <f t="shared" si="0"/>
        <v>1875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1690</v>
      </c>
      <c r="E10" s="92"/>
      <c r="F10" s="94">
        <v>1996</v>
      </c>
      <c r="G10" s="91"/>
      <c r="H10" s="94">
        <v>2294</v>
      </c>
      <c r="I10" s="90"/>
      <c r="J10" s="93">
        <f t="shared" si="0"/>
        <v>4290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1383</v>
      </c>
      <c r="E11" s="92"/>
      <c r="F11" s="94">
        <v>1594</v>
      </c>
      <c r="G11" s="91"/>
      <c r="H11" s="94">
        <v>1815</v>
      </c>
      <c r="I11" s="90"/>
      <c r="J11" s="93">
        <f t="shared" si="0"/>
        <v>3409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77</v>
      </c>
      <c r="E12" s="133"/>
      <c r="F12" s="128">
        <v>87</v>
      </c>
      <c r="G12" s="129"/>
      <c r="H12" s="132">
        <v>100</v>
      </c>
      <c r="I12" s="133"/>
      <c r="J12" s="128">
        <f t="shared" si="0"/>
        <v>187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642</v>
      </c>
      <c r="E13" s="81"/>
      <c r="F13" s="82">
        <v>754</v>
      </c>
      <c r="G13" s="83"/>
      <c r="H13" s="82">
        <v>896</v>
      </c>
      <c r="I13" s="75"/>
      <c r="J13" s="76">
        <f t="shared" si="0"/>
        <v>1650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1021</v>
      </c>
      <c r="E14" s="81"/>
      <c r="F14" s="82">
        <v>1147</v>
      </c>
      <c r="G14" s="83"/>
      <c r="H14" s="82">
        <v>1408</v>
      </c>
      <c r="I14" s="75"/>
      <c r="J14" s="76">
        <f t="shared" si="0"/>
        <v>2555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298</v>
      </c>
      <c r="E15" s="81"/>
      <c r="F15" s="82">
        <v>449</v>
      </c>
      <c r="G15" s="83"/>
      <c r="H15" s="82">
        <v>510</v>
      </c>
      <c r="I15" s="75"/>
      <c r="J15" s="76">
        <f t="shared" si="0"/>
        <v>959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114</v>
      </c>
      <c r="G16" s="83"/>
      <c r="H16" s="82">
        <v>121</v>
      </c>
      <c r="I16" s="75"/>
      <c r="J16" s="76">
        <f t="shared" si="0"/>
        <v>235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5</v>
      </c>
      <c r="G17" s="83"/>
      <c r="H17" s="82">
        <v>7</v>
      </c>
      <c r="I17" s="75"/>
      <c r="J17" s="76">
        <f t="shared" si="0"/>
        <v>12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518</v>
      </c>
      <c r="E18" s="81"/>
      <c r="F18" s="82">
        <v>562</v>
      </c>
      <c r="G18" s="83"/>
      <c r="H18" s="82">
        <v>532</v>
      </c>
      <c r="I18" s="75"/>
      <c r="J18" s="82">
        <f t="shared" si="0"/>
        <v>1094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18644</v>
      </c>
      <c r="E19" s="99"/>
      <c r="F19" s="100">
        <f>SUM(F6+F7+F10+F11+F13+F14+F15+F16+F17+F18)</f>
        <v>20175</v>
      </c>
      <c r="G19" s="101"/>
      <c r="H19" s="100">
        <f>SUM(H6+H7+H10+H11+H13+H14+H15+H16+H17+H18)</f>
        <v>23741</v>
      </c>
      <c r="I19" s="102"/>
      <c r="J19" s="100">
        <f>SUM(J6+J7+J10+J11+J13+J14+J15+J16+J17+J18)</f>
        <v>43916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459</v>
      </c>
      <c r="E20" s="95"/>
      <c r="F20" s="96">
        <v>536</v>
      </c>
      <c r="G20" s="95"/>
      <c r="H20" s="96">
        <v>629</v>
      </c>
      <c r="I20" s="95"/>
      <c r="J20" s="94">
        <f>SUM(F20:I20)</f>
        <v>1165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459</v>
      </c>
      <c r="E21" s="103"/>
      <c r="F21" s="104">
        <f>F20</f>
        <v>536</v>
      </c>
      <c r="G21" s="103"/>
      <c r="H21" s="104">
        <f>H20</f>
        <v>629</v>
      </c>
      <c r="I21" s="103"/>
      <c r="J21" s="105">
        <f>SUM(F21:I21)</f>
        <v>1165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545</v>
      </c>
      <c r="E22" s="95"/>
      <c r="F22" s="96">
        <v>588</v>
      </c>
      <c r="G22" s="95"/>
      <c r="H22" s="96">
        <v>707</v>
      </c>
      <c r="I22" s="95"/>
      <c r="J22" s="94">
        <f>SUM(F22:I22)</f>
        <v>1295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894</v>
      </c>
      <c r="E23" s="95"/>
      <c r="F23" s="97">
        <v>1021</v>
      </c>
      <c r="G23" s="95"/>
      <c r="H23" s="97">
        <v>1157</v>
      </c>
      <c r="I23" s="95"/>
      <c r="J23" s="94">
        <f>SUM(F23:I23)</f>
        <v>2178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1439</v>
      </c>
      <c r="E24" s="103"/>
      <c r="F24" s="104">
        <f>F22+F23</f>
        <v>1609</v>
      </c>
      <c r="G24" s="103"/>
      <c r="H24" s="104">
        <f>H22+H23</f>
        <v>1864</v>
      </c>
      <c r="I24" s="103"/>
      <c r="J24" s="100">
        <f>F24+H24</f>
        <v>3473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521</v>
      </c>
      <c r="E25" s="95"/>
      <c r="F25" s="96">
        <v>599</v>
      </c>
      <c r="G25" s="95"/>
      <c r="H25" s="96">
        <v>665</v>
      </c>
      <c r="I25" s="95"/>
      <c r="J25" s="98">
        <f>SUM(F25:I25)</f>
        <v>1264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348</v>
      </c>
      <c r="E26" s="95"/>
      <c r="F26" s="96">
        <v>412</v>
      </c>
      <c r="G26" s="95"/>
      <c r="H26" s="96">
        <v>421</v>
      </c>
      <c r="I26" s="95"/>
      <c r="J26" s="94">
        <f>SUM(F26:I26)</f>
        <v>833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869</v>
      </c>
      <c r="E27" s="103"/>
      <c r="F27" s="104">
        <f>F25+F26</f>
        <v>1011</v>
      </c>
      <c r="G27" s="103"/>
      <c r="H27" s="104">
        <f>H25+H26</f>
        <v>1086</v>
      </c>
      <c r="I27" s="103"/>
      <c r="J27" s="100">
        <f>F27+H27</f>
        <v>2097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1210</v>
      </c>
      <c r="E28" s="95"/>
      <c r="F28" s="96">
        <v>1284</v>
      </c>
      <c r="G28" s="95"/>
      <c r="H28" s="96">
        <v>1495</v>
      </c>
      <c r="I28" s="95"/>
      <c r="J28" s="98">
        <f>SUM(F28:I28)</f>
        <v>2779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321</v>
      </c>
      <c r="E29" s="95"/>
      <c r="F29" s="96">
        <v>368</v>
      </c>
      <c r="G29" s="95"/>
      <c r="H29" s="96">
        <v>403</v>
      </c>
      <c r="I29" s="95"/>
      <c r="J29" s="94">
        <f>SUM(F29:I29)</f>
        <v>771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1531</v>
      </c>
      <c r="E30" s="103"/>
      <c r="F30" s="104">
        <f>F28+F29</f>
        <v>1652</v>
      </c>
      <c r="G30" s="103"/>
      <c r="H30" s="104">
        <f>H28+H29</f>
        <v>1898</v>
      </c>
      <c r="I30" s="103"/>
      <c r="J30" s="100">
        <f>F30+H30</f>
        <v>3550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465</v>
      </c>
      <c r="E31" s="95"/>
      <c r="F31" s="96">
        <v>547</v>
      </c>
      <c r="G31" s="95"/>
      <c r="H31" s="96">
        <v>655</v>
      </c>
      <c r="I31" s="95"/>
      <c r="J31" s="98">
        <f>SUM(F31:I31)</f>
        <v>1202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328</v>
      </c>
      <c r="E32" s="95"/>
      <c r="F32" s="96">
        <v>429</v>
      </c>
      <c r="G32" s="95"/>
      <c r="H32" s="96">
        <v>471</v>
      </c>
      <c r="I32" s="95"/>
      <c r="J32" s="94">
        <f>SUM(F32:I32)</f>
        <v>900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793</v>
      </c>
      <c r="E33" s="103"/>
      <c r="F33" s="104">
        <f>F31+F32</f>
        <v>976</v>
      </c>
      <c r="G33" s="103"/>
      <c r="H33" s="104">
        <f>H31+H32</f>
        <v>1126</v>
      </c>
      <c r="I33" s="103"/>
      <c r="J33" s="100">
        <f>F33+H33</f>
        <v>2102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493</v>
      </c>
      <c r="E34" s="95"/>
      <c r="F34" s="96">
        <v>604</v>
      </c>
      <c r="G34" s="95"/>
      <c r="H34" s="96">
        <v>700</v>
      </c>
      <c r="I34" s="95"/>
      <c r="J34" s="98">
        <f>SUM(F34:I34)</f>
        <v>1304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451</v>
      </c>
      <c r="E35" s="95"/>
      <c r="F35" s="96">
        <v>521</v>
      </c>
      <c r="G35" s="95"/>
      <c r="H35" s="96">
        <v>659</v>
      </c>
      <c r="I35" s="95"/>
      <c r="J35" s="94">
        <f>SUM(F35:I35)</f>
        <v>1180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944</v>
      </c>
      <c r="E36" s="103"/>
      <c r="F36" s="104">
        <f>F34+F35</f>
        <v>1125</v>
      </c>
      <c r="G36" s="103"/>
      <c r="H36" s="104">
        <f>H34+H35</f>
        <v>1359</v>
      </c>
      <c r="I36" s="103"/>
      <c r="J36" s="100">
        <f>F36+H36</f>
        <v>2484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24679</v>
      </c>
      <c r="E37" s="131"/>
      <c r="F37" s="130">
        <f>F19+F21+F24+F27+F30+F33+F36</f>
        <v>27084</v>
      </c>
      <c r="G37" s="131"/>
      <c r="H37" s="130">
        <f>H19+H21+H24+H27+H30+H33+H36</f>
        <v>31703</v>
      </c>
      <c r="I37" s="131"/>
      <c r="J37" s="130">
        <f>J19+J21+J24+J27+J30+J33+J36</f>
        <v>58787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G15" sqref="G1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75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6</v>
      </c>
      <c r="L4" s="48">
        <v>22</v>
      </c>
      <c r="M4" s="64">
        <f aca="true" t="shared" si="0" ref="M4:M24">SUM(K4+L4)</f>
        <v>28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30</v>
      </c>
      <c r="L5" s="48">
        <v>145</v>
      </c>
      <c r="M5" s="64">
        <f t="shared" si="0"/>
        <v>175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160</v>
      </c>
      <c r="L6" s="48">
        <v>559</v>
      </c>
      <c r="M6" s="64">
        <f t="shared" si="0"/>
        <v>719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455</v>
      </c>
      <c r="L7" s="48">
        <v>1131</v>
      </c>
      <c r="M7" s="64">
        <f t="shared" si="0"/>
        <v>1586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1008</v>
      </c>
      <c r="L8" s="48">
        <v>1927</v>
      </c>
      <c r="M8" s="64">
        <f t="shared" si="0"/>
        <v>2935</v>
      </c>
      <c r="N8" s="13"/>
    </row>
    <row r="9" spans="1:14" s="2" customFormat="1" ht="22.5" customHeight="1">
      <c r="A9" s="21"/>
      <c r="B9" s="110">
        <f>C9+E9+G9</f>
        <v>27084</v>
      </c>
      <c r="C9" s="32">
        <v>3393</v>
      </c>
      <c r="D9" s="58">
        <f>SUM(C9/B9)</f>
        <v>0.1252769162605228</v>
      </c>
      <c r="E9" s="53">
        <v>16333</v>
      </c>
      <c r="F9" s="59">
        <f>SUM(E9/B9)</f>
        <v>0.603049771082558</v>
      </c>
      <c r="G9" s="5">
        <v>7358</v>
      </c>
      <c r="H9" s="60">
        <f>SUM(G9/B9)</f>
        <v>0.27167331265691924</v>
      </c>
      <c r="I9" s="10"/>
      <c r="J9" s="113" t="s">
        <v>34</v>
      </c>
      <c r="K9" s="48">
        <v>1668</v>
      </c>
      <c r="L9" s="48">
        <v>2391</v>
      </c>
      <c r="M9" s="64">
        <f t="shared" si="0"/>
        <v>4059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2099</v>
      </c>
      <c r="L10" s="48">
        <v>2636</v>
      </c>
      <c r="M10" s="64">
        <f t="shared" si="0"/>
        <v>4735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1932</v>
      </c>
      <c r="L11" s="48">
        <v>2492</v>
      </c>
      <c r="M11" s="64">
        <f t="shared" si="0"/>
        <v>4424</v>
      </c>
      <c r="N11" s="13"/>
    </row>
    <row r="12" spans="1:14" s="2" customFormat="1" ht="22.5" customHeight="1">
      <c r="A12" s="21"/>
      <c r="B12" s="110">
        <f>C12+E12+G12</f>
        <v>31703</v>
      </c>
      <c r="C12" s="32">
        <v>3235</v>
      </c>
      <c r="D12" s="58">
        <f>SUM(C12/B12)</f>
        <v>0.10204081632653061</v>
      </c>
      <c r="E12" s="53">
        <v>17165</v>
      </c>
      <c r="F12" s="59">
        <f>SUM(E12/B12)</f>
        <v>0.54143141027663</v>
      </c>
      <c r="G12" s="44">
        <v>11303</v>
      </c>
      <c r="H12" s="60">
        <f>SUM(G12/B12)</f>
        <v>0.35652777339683944</v>
      </c>
      <c r="I12" s="10"/>
      <c r="J12" s="114" t="s">
        <v>37</v>
      </c>
      <c r="K12" s="49">
        <v>1806</v>
      </c>
      <c r="L12" s="49">
        <v>2200</v>
      </c>
      <c r="M12" s="65">
        <f t="shared" si="0"/>
        <v>4006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2738</v>
      </c>
      <c r="L13" s="49">
        <v>2870</v>
      </c>
      <c r="M13" s="65">
        <f t="shared" si="0"/>
        <v>5608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2241</v>
      </c>
      <c r="L14" s="49">
        <v>2227</v>
      </c>
      <c r="M14" s="65">
        <f t="shared" si="0"/>
        <v>4468</v>
      </c>
      <c r="N14" s="13"/>
    </row>
    <row r="15" spans="1:14" s="2" customFormat="1" ht="22.5" customHeight="1">
      <c r="A15" s="21"/>
      <c r="B15" s="111">
        <f>C15+E15+G15</f>
        <v>58787</v>
      </c>
      <c r="C15" s="32">
        <f>SUM(C9:C13)</f>
        <v>6628</v>
      </c>
      <c r="D15" s="61">
        <f>SUM(C15/B15)</f>
        <v>0.11274601527548608</v>
      </c>
      <c r="E15" s="56">
        <f>SUM(E9:E13)</f>
        <v>33498</v>
      </c>
      <c r="F15" s="62">
        <f>SUM(E15/B15)</f>
        <v>0.5698198581319</v>
      </c>
      <c r="G15" s="7">
        <f>SUM(G9:G13)</f>
        <v>18661</v>
      </c>
      <c r="H15" s="63">
        <f>SUM(G15/B15)</f>
        <v>0.317434126592614</v>
      </c>
      <c r="I15" s="25"/>
      <c r="J15" s="114" t="s">
        <v>40</v>
      </c>
      <c r="K15" s="49">
        <v>1701</v>
      </c>
      <c r="L15" s="49">
        <v>1654</v>
      </c>
      <c r="M15" s="65">
        <f t="shared" si="0"/>
        <v>3355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1289</v>
      </c>
      <c r="L16" s="49">
        <v>1456</v>
      </c>
      <c r="M16" s="65">
        <f t="shared" si="0"/>
        <v>2745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1273</v>
      </c>
      <c r="L17" s="49">
        <v>1385</v>
      </c>
      <c r="M17" s="65">
        <f t="shared" si="0"/>
        <v>2658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1548</v>
      </c>
      <c r="L18" s="49">
        <v>1477</v>
      </c>
      <c r="M18" s="65">
        <f t="shared" si="0"/>
        <v>3025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1288</v>
      </c>
      <c r="L19" s="49">
        <v>1312</v>
      </c>
      <c r="M19" s="65">
        <f t="shared" si="0"/>
        <v>2600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1130</v>
      </c>
      <c r="L20" s="49">
        <v>1201</v>
      </c>
      <c r="M20" s="65">
        <f t="shared" si="0"/>
        <v>2331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1319</v>
      </c>
      <c r="L21" s="49">
        <v>1383</v>
      </c>
      <c r="M21" s="65">
        <f>SUM(K21:L21)</f>
        <v>2702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1301</v>
      </c>
      <c r="L22" s="66">
        <v>1203</v>
      </c>
      <c r="M22" s="67">
        <f>SUM(K22:L22)</f>
        <v>2504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1120</v>
      </c>
      <c r="L23" s="66">
        <v>1082</v>
      </c>
      <c r="M23" s="67">
        <f t="shared" si="0"/>
        <v>2202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972</v>
      </c>
      <c r="L24" s="66">
        <v>950</v>
      </c>
      <c r="M24" s="67">
        <f t="shared" si="0"/>
        <v>1922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27084</v>
      </c>
      <c r="L25" s="112">
        <f>SUM(L4:L24)</f>
        <v>31703</v>
      </c>
      <c r="M25" s="112">
        <f>SUM(M4:M24)</f>
        <v>58787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27" activePane="bottomLeft" state="frozen"/>
      <selection pane="topLeft" activeCell="H37" sqref="H37:I37"/>
      <selection pane="bottomLeft" activeCell="M35" sqref="M35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77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7586</v>
      </c>
      <c r="E6" s="75"/>
      <c r="F6" s="76">
        <v>7463</v>
      </c>
      <c r="G6" s="77"/>
      <c r="H6" s="76">
        <v>9342</v>
      </c>
      <c r="I6" s="78"/>
      <c r="J6" s="76">
        <f aca="true" t="shared" si="0" ref="J6:J18">F6+H6</f>
        <v>16805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5405</v>
      </c>
      <c r="E7" s="81"/>
      <c r="F7" s="82">
        <v>6082</v>
      </c>
      <c r="G7" s="83"/>
      <c r="H7" s="82">
        <v>6797</v>
      </c>
      <c r="I7" s="75"/>
      <c r="J7" s="76">
        <f t="shared" si="0"/>
        <v>12879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986</v>
      </c>
      <c r="E8" s="133"/>
      <c r="F8" s="128">
        <v>1129</v>
      </c>
      <c r="G8" s="129"/>
      <c r="H8" s="132">
        <v>1223</v>
      </c>
      <c r="I8" s="133"/>
      <c r="J8" s="128">
        <f t="shared" si="0"/>
        <v>2352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673</v>
      </c>
      <c r="E9" s="133"/>
      <c r="F9" s="128">
        <v>877</v>
      </c>
      <c r="G9" s="129"/>
      <c r="H9" s="132">
        <v>989</v>
      </c>
      <c r="I9" s="133"/>
      <c r="J9" s="128">
        <f t="shared" si="0"/>
        <v>1866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1691</v>
      </c>
      <c r="E10" s="92"/>
      <c r="F10" s="94">
        <v>1999</v>
      </c>
      <c r="G10" s="91"/>
      <c r="H10" s="94">
        <v>2286</v>
      </c>
      <c r="I10" s="90"/>
      <c r="J10" s="93">
        <f t="shared" si="0"/>
        <v>4285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1388</v>
      </c>
      <c r="E11" s="92"/>
      <c r="F11" s="94">
        <v>1596</v>
      </c>
      <c r="G11" s="91"/>
      <c r="H11" s="94">
        <v>1820</v>
      </c>
      <c r="I11" s="90"/>
      <c r="J11" s="93">
        <f t="shared" si="0"/>
        <v>3416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76</v>
      </c>
      <c r="E12" s="133"/>
      <c r="F12" s="128">
        <v>86</v>
      </c>
      <c r="G12" s="129"/>
      <c r="H12" s="132">
        <v>100</v>
      </c>
      <c r="I12" s="133"/>
      <c r="J12" s="128">
        <f t="shared" si="0"/>
        <v>186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641</v>
      </c>
      <c r="E13" s="81"/>
      <c r="F13" s="82">
        <v>751</v>
      </c>
      <c r="G13" s="83"/>
      <c r="H13" s="82">
        <v>897</v>
      </c>
      <c r="I13" s="75"/>
      <c r="J13" s="76">
        <f t="shared" si="0"/>
        <v>1648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1023</v>
      </c>
      <c r="E14" s="81"/>
      <c r="F14" s="82">
        <v>1145</v>
      </c>
      <c r="G14" s="83"/>
      <c r="H14" s="82">
        <v>1406</v>
      </c>
      <c r="I14" s="75"/>
      <c r="J14" s="76">
        <f t="shared" si="0"/>
        <v>2551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299</v>
      </c>
      <c r="E15" s="81"/>
      <c r="F15" s="82">
        <v>450</v>
      </c>
      <c r="G15" s="83"/>
      <c r="H15" s="82">
        <v>511</v>
      </c>
      <c r="I15" s="75"/>
      <c r="J15" s="76">
        <f t="shared" si="0"/>
        <v>961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114</v>
      </c>
      <c r="G16" s="83"/>
      <c r="H16" s="82">
        <v>121</v>
      </c>
      <c r="I16" s="75"/>
      <c r="J16" s="76">
        <f t="shared" si="0"/>
        <v>235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5</v>
      </c>
      <c r="G17" s="83"/>
      <c r="H17" s="82">
        <v>7</v>
      </c>
      <c r="I17" s="75"/>
      <c r="J17" s="76">
        <f t="shared" si="0"/>
        <v>12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519</v>
      </c>
      <c r="E18" s="81"/>
      <c r="F18" s="82">
        <v>562</v>
      </c>
      <c r="G18" s="83"/>
      <c r="H18" s="82">
        <v>527</v>
      </c>
      <c r="I18" s="75"/>
      <c r="J18" s="82">
        <f t="shared" si="0"/>
        <v>1089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18640</v>
      </c>
      <c r="E19" s="99"/>
      <c r="F19" s="100">
        <f>SUM(F6+F7+F10+F11+F13+F14+F15+F16+F17+F18)</f>
        <v>20167</v>
      </c>
      <c r="G19" s="101"/>
      <c r="H19" s="100">
        <f>SUM(H6+H7+H10+H11+H13+H14+H15+H16+H17+H18)</f>
        <v>23714</v>
      </c>
      <c r="I19" s="102"/>
      <c r="J19" s="100">
        <f>SUM(J6+J7+J10+J11+J13+J14+J15+J16+J17+J18)</f>
        <v>43881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461</v>
      </c>
      <c r="E20" s="95"/>
      <c r="F20" s="96">
        <v>541</v>
      </c>
      <c r="G20" s="95"/>
      <c r="H20" s="96">
        <v>633</v>
      </c>
      <c r="I20" s="95"/>
      <c r="J20" s="94">
        <f>SUM(F20:I20)</f>
        <v>1174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461</v>
      </c>
      <c r="E21" s="103"/>
      <c r="F21" s="104">
        <f>F20</f>
        <v>541</v>
      </c>
      <c r="G21" s="103"/>
      <c r="H21" s="104">
        <f>H20</f>
        <v>633</v>
      </c>
      <c r="I21" s="103"/>
      <c r="J21" s="105">
        <f>SUM(F21:I21)</f>
        <v>1174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542</v>
      </c>
      <c r="E22" s="95"/>
      <c r="F22" s="96">
        <v>580</v>
      </c>
      <c r="G22" s="95"/>
      <c r="H22" s="96">
        <v>706</v>
      </c>
      <c r="I22" s="95"/>
      <c r="J22" s="94">
        <f>SUM(F22:I22)</f>
        <v>1286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894</v>
      </c>
      <c r="E23" s="95"/>
      <c r="F23" s="97">
        <v>1021</v>
      </c>
      <c r="G23" s="95"/>
      <c r="H23" s="97">
        <v>1159</v>
      </c>
      <c r="I23" s="95"/>
      <c r="J23" s="94">
        <f>SUM(F23:I23)</f>
        <v>2180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1436</v>
      </c>
      <c r="E24" s="103"/>
      <c r="F24" s="104">
        <f>F22+F23</f>
        <v>1601</v>
      </c>
      <c r="G24" s="103"/>
      <c r="H24" s="104">
        <f>H22+H23</f>
        <v>1865</v>
      </c>
      <c r="I24" s="103"/>
      <c r="J24" s="100">
        <f>F24+H24</f>
        <v>3466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519</v>
      </c>
      <c r="E25" s="95"/>
      <c r="F25" s="96">
        <v>599</v>
      </c>
      <c r="G25" s="95"/>
      <c r="H25" s="96">
        <v>662</v>
      </c>
      <c r="I25" s="95"/>
      <c r="J25" s="98">
        <f>SUM(F25:I25)</f>
        <v>1261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348</v>
      </c>
      <c r="E26" s="95"/>
      <c r="F26" s="96">
        <v>417</v>
      </c>
      <c r="G26" s="95"/>
      <c r="H26" s="96">
        <v>420</v>
      </c>
      <c r="I26" s="95"/>
      <c r="J26" s="94">
        <f>SUM(F26:I26)</f>
        <v>837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867</v>
      </c>
      <c r="E27" s="103"/>
      <c r="F27" s="104">
        <f>F25+F26</f>
        <v>1016</v>
      </c>
      <c r="G27" s="103"/>
      <c r="H27" s="104">
        <f>H25+H26</f>
        <v>1082</v>
      </c>
      <c r="I27" s="103"/>
      <c r="J27" s="100">
        <f>F27+H27</f>
        <v>2098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1208</v>
      </c>
      <c r="E28" s="95"/>
      <c r="F28" s="96">
        <v>1285</v>
      </c>
      <c r="G28" s="95"/>
      <c r="H28" s="96">
        <v>1492</v>
      </c>
      <c r="I28" s="95"/>
      <c r="J28" s="98">
        <f>SUM(F28:I28)</f>
        <v>2777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321</v>
      </c>
      <c r="E29" s="95"/>
      <c r="F29" s="96">
        <v>367</v>
      </c>
      <c r="G29" s="95"/>
      <c r="H29" s="96">
        <v>405</v>
      </c>
      <c r="I29" s="95"/>
      <c r="J29" s="94">
        <f>SUM(F29:I29)</f>
        <v>772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1529</v>
      </c>
      <c r="E30" s="103"/>
      <c r="F30" s="104">
        <f>F28+F29</f>
        <v>1652</v>
      </c>
      <c r="G30" s="103"/>
      <c r="H30" s="104">
        <f>H28+H29</f>
        <v>1897</v>
      </c>
      <c r="I30" s="103"/>
      <c r="J30" s="100">
        <f>F30+H30</f>
        <v>3549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466</v>
      </c>
      <c r="E31" s="95"/>
      <c r="F31" s="96">
        <v>548</v>
      </c>
      <c r="G31" s="95"/>
      <c r="H31" s="96">
        <v>656</v>
      </c>
      <c r="I31" s="95"/>
      <c r="J31" s="98">
        <f>SUM(F31:I31)</f>
        <v>1204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328</v>
      </c>
      <c r="E32" s="95"/>
      <c r="F32" s="96">
        <v>425</v>
      </c>
      <c r="G32" s="95"/>
      <c r="H32" s="96">
        <v>472</v>
      </c>
      <c r="I32" s="95"/>
      <c r="J32" s="94">
        <f>SUM(F32:I32)</f>
        <v>897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794</v>
      </c>
      <c r="E33" s="103"/>
      <c r="F33" s="104">
        <f>F31+F32</f>
        <v>973</v>
      </c>
      <c r="G33" s="103"/>
      <c r="H33" s="104">
        <f>H31+H32</f>
        <v>1128</v>
      </c>
      <c r="I33" s="103"/>
      <c r="J33" s="100">
        <f>F33+H33</f>
        <v>2101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492</v>
      </c>
      <c r="E34" s="95"/>
      <c r="F34" s="96">
        <v>603</v>
      </c>
      <c r="G34" s="95"/>
      <c r="H34" s="96">
        <v>695</v>
      </c>
      <c r="I34" s="95"/>
      <c r="J34" s="98">
        <f>SUM(F34:I34)</f>
        <v>1298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451</v>
      </c>
      <c r="E35" s="95"/>
      <c r="F35" s="96">
        <v>519</v>
      </c>
      <c r="G35" s="95"/>
      <c r="H35" s="96">
        <v>660</v>
      </c>
      <c r="I35" s="95"/>
      <c r="J35" s="94">
        <f>SUM(F35:I35)</f>
        <v>1179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943</v>
      </c>
      <c r="E36" s="103"/>
      <c r="F36" s="104">
        <f>F34+F35</f>
        <v>1122</v>
      </c>
      <c r="G36" s="103"/>
      <c r="H36" s="104">
        <f>H34+H35</f>
        <v>1355</v>
      </c>
      <c r="I36" s="103"/>
      <c r="J36" s="100">
        <f>F36+H36</f>
        <v>2477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24670</v>
      </c>
      <c r="E37" s="131"/>
      <c r="F37" s="130">
        <f>F19+F21+F24+F27+F30+F33+F36</f>
        <v>27072</v>
      </c>
      <c r="G37" s="131"/>
      <c r="H37" s="130">
        <f>H19+H21+H24+H27+H30+H33+H36</f>
        <v>31674</v>
      </c>
      <c r="I37" s="131"/>
      <c r="J37" s="130">
        <f>J19+J21+J24+J27+J30+J33+J36</f>
        <v>58746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5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77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19</v>
      </c>
      <c r="M4" s="64">
        <f aca="true" t="shared" si="0" ref="M4:M24">SUM(K4+L4)</f>
        <v>24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31</v>
      </c>
      <c r="L5" s="48">
        <v>145</v>
      </c>
      <c r="M5" s="64">
        <f t="shared" si="0"/>
        <v>176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155</v>
      </c>
      <c r="L6" s="48">
        <v>547</v>
      </c>
      <c r="M6" s="64">
        <f t="shared" si="0"/>
        <v>702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457</v>
      </c>
      <c r="L7" s="48">
        <v>1136</v>
      </c>
      <c r="M7" s="64">
        <f t="shared" si="0"/>
        <v>1593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1006</v>
      </c>
      <c r="L8" s="48">
        <v>1921</v>
      </c>
      <c r="M8" s="64">
        <f t="shared" si="0"/>
        <v>2927</v>
      </c>
      <c r="N8" s="13"/>
    </row>
    <row r="9" spans="1:14" s="2" customFormat="1" ht="22.5" customHeight="1">
      <c r="A9" s="21"/>
      <c r="B9" s="110">
        <f>C9+E9+G9</f>
        <v>27072</v>
      </c>
      <c r="C9" s="32">
        <v>3400</v>
      </c>
      <c r="D9" s="58">
        <f>SUM(C9/B9)</f>
        <v>0.12559101654846336</v>
      </c>
      <c r="E9" s="53">
        <v>16309</v>
      </c>
      <c r="F9" s="59">
        <f>SUM(E9/B9)</f>
        <v>0.6024305555555556</v>
      </c>
      <c r="G9" s="5">
        <v>7363</v>
      </c>
      <c r="H9" s="60">
        <f>SUM(G9/B9)</f>
        <v>0.2719784278959811</v>
      </c>
      <c r="I9" s="10"/>
      <c r="J9" s="113" t="s">
        <v>34</v>
      </c>
      <c r="K9" s="48">
        <v>1680</v>
      </c>
      <c r="L9" s="48">
        <v>2399</v>
      </c>
      <c r="M9" s="64">
        <f t="shared" si="0"/>
        <v>4079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2084</v>
      </c>
      <c r="L10" s="48">
        <v>2632</v>
      </c>
      <c r="M10" s="64">
        <f t="shared" si="0"/>
        <v>4716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1945</v>
      </c>
      <c r="L11" s="48">
        <v>2502</v>
      </c>
      <c r="M11" s="64">
        <f t="shared" si="0"/>
        <v>4447</v>
      </c>
      <c r="N11" s="13"/>
    </row>
    <row r="12" spans="1:14" s="2" customFormat="1" ht="22.5" customHeight="1">
      <c r="A12" s="21"/>
      <c r="B12" s="110">
        <f>C12+E12+G12</f>
        <v>31674</v>
      </c>
      <c r="C12" s="32">
        <v>3232</v>
      </c>
      <c r="D12" s="58">
        <f>SUM(C12/B12)</f>
        <v>0.1020395276883248</v>
      </c>
      <c r="E12" s="53">
        <v>17141</v>
      </c>
      <c r="F12" s="59">
        <f>SUM(E12/B12)</f>
        <v>0.5411694133990024</v>
      </c>
      <c r="G12" s="44">
        <v>11301</v>
      </c>
      <c r="H12" s="60">
        <f>SUM(G12/B12)</f>
        <v>0.3567910589126729</v>
      </c>
      <c r="I12" s="10"/>
      <c r="J12" s="114" t="s">
        <v>37</v>
      </c>
      <c r="K12" s="49">
        <v>1808</v>
      </c>
      <c r="L12" s="49">
        <v>2203</v>
      </c>
      <c r="M12" s="65">
        <f t="shared" si="0"/>
        <v>4011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2738</v>
      </c>
      <c r="L13" s="49">
        <v>2859</v>
      </c>
      <c r="M13" s="65">
        <f t="shared" si="0"/>
        <v>5597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2231</v>
      </c>
      <c r="L14" s="49">
        <v>2233</v>
      </c>
      <c r="M14" s="65">
        <f t="shared" si="0"/>
        <v>4464</v>
      </c>
      <c r="N14" s="13"/>
    </row>
    <row r="15" spans="1:14" s="2" customFormat="1" ht="22.5" customHeight="1">
      <c r="A15" s="21"/>
      <c r="B15" s="111">
        <f>C15+E15+G15</f>
        <v>58746</v>
      </c>
      <c r="C15" s="32">
        <f>SUM(C9:C13)</f>
        <v>6632</v>
      </c>
      <c r="D15" s="61">
        <f>SUM(C15/B15)</f>
        <v>0.11289279270077963</v>
      </c>
      <c r="E15" s="56">
        <f>SUM(E9:E13)</f>
        <v>33450</v>
      </c>
      <c r="F15" s="62">
        <f>SUM(E15/B15)</f>
        <v>0.5694004698192218</v>
      </c>
      <c r="G15" s="7">
        <f>SUM(G9:G13)</f>
        <v>18664</v>
      </c>
      <c r="H15" s="63">
        <f>SUM(G15/B15)</f>
        <v>0.3177067374799986</v>
      </c>
      <c r="I15" s="25"/>
      <c r="J15" s="114" t="s">
        <v>40</v>
      </c>
      <c r="K15" s="49">
        <v>1688</v>
      </c>
      <c r="L15" s="49">
        <v>1638</v>
      </c>
      <c r="M15" s="65">
        <f t="shared" si="0"/>
        <v>3326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1287</v>
      </c>
      <c r="L16" s="49">
        <v>1448</v>
      </c>
      <c r="M16" s="65">
        <f t="shared" si="0"/>
        <v>2735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1287</v>
      </c>
      <c r="L17" s="49">
        <v>1404</v>
      </c>
      <c r="M17" s="65">
        <f t="shared" si="0"/>
        <v>2691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1538</v>
      </c>
      <c r="L18" s="49">
        <v>1469</v>
      </c>
      <c r="M18" s="65">
        <f t="shared" si="0"/>
        <v>3007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1290</v>
      </c>
      <c r="L19" s="49">
        <v>1309</v>
      </c>
      <c r="M19" s="65">
        <f t="shared" si="0"/>
        <v>2599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1128</v>
      </c>
      <c r="L20" s="49">
        <v>1199</v>
      </c>
      <c r="M20" s="65">
        <f t="shared" si="0"/>
        <v>2327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1314</v>
      </c>
      <c r="L21" s="49">
        <v>1379</v>
      </c>
      <c r="M21" s="65">
        <f>SUM(K21:L21)</f>
        <v>2693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1304</v>
      </c>
      <c r="L22" s="66">
        <v>1201</v>
      </c>
      <c r="M22" s="67">
        <f>SUM(K22:L22)</f>
        <v>2505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1108</v>
      </c>
      <c r="L23" s="66">
        <v>1083</v>
      </c>
      <c r="M23" s="67">
        <f t="shared" si="0"/>
        <v>2191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988</v>
      </c>
      <c r="L24" s="66">
        <v>948</v>
      </c>
      <c r="M24" s="67">
        <f t="shared" si="0"/>
        <v>1936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27072</v>
      </c>
      <c r="L25" s="112">
        <f>SUM(L4:L24)</f>
        <v>31674</v>
      </c>
      <c r="M25" s="112">
        <f>SUM(M4:M24)</f>
        <v>58746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9" activePane="bottomLeft" state="frozen"/>
      <selection pane="topLeft" activeCell="H37" sqref="H37:I37"/>
      <selection pane="bottomLeft" activeCell="O5" sqref="O5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78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7594</v>
      </c>
      <c r="E6" s="75"/>
      <c r="F6" s="76">
        <v>7472</v>
      </c>
      <c r="G6" s="77"/>
      <c r="H6" s="76">
        <v>9342</v>
      </c>
      <c r="I6" s="78"/>
      <c r="J6" s="76">
        <f aca="true" t="shared" si="0" ref="J6:J18">F6+H6</f>
        <v>16814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5405</v>
      </c>
      <c r="E7" s="81"/>
      <c r="F7" s="82">
        <v>6072</v>
      </c>
      <c r="G7" s="83"/>
      <c r="H7" s="82">
        <v>6800</v>
      </c>
      <c r="I7" s="75"/>
      <c r="J7" s="76">
        <f t="shared" si="0"/>
        <v>12872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983</v>
      </c>
      <c r="E8" s="133"/>
      <c r="F8" s="128">
        <v>1120</v>
      </c>
      <c r="G8" s="129"/>
      <c r="H8" s="132">
        <v>1220</v>
      </c>
      <c r="I8" s="133"/>
      <c r="J8" s="128">
        <f t="shared" si="0"/>
        <v>2340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673</v>
      </c>
      <c r="E9" s="133"/>
      <c r="F9" s="128">
        <v>877</v>
      </c>
      <c r="G9" s="129"/>
      <c r="H9" s="132">
        <v>988</v>
      </c>
      <c r="I9" s="133"/>
      <c r="J9" s="128">
        <f t="shared" si="0"/>
        <v>1865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1694</v>
      </c>
      <c r="E10" s="92"/>
      <c r="F10" s="94">
        <v>1999</v>
      </c>
      <c r="G10" s="91"/>
      <c r="H10" s="94">
        <v>2286</v>
      </c>
      <c r="I10" s="90"/>
      <c r="J10" s="93">
        <f t="shared" si="0"/>
        <v>4285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1391</v>
      </c>
      <c r="E11" s="92"/>
      <c r="F11" s="94">
        <v>1600</v>
      </c>
      <c r="G11" s="91"/>
      <c r="H11" s="94">
        <v>1819</v>
      </c>
      <c r="I11" s="90"/>
      <c r="J11" s="93">
        <f t="shared" si="0"/>
        <v>3419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76</v>
      </c>
      <c r="E12" s="133"/>
      <c r="F12" s="128">
        <v>86</v>
      </c>
      <c r="G12" s="129"/>
      <c r="H12" s="132">
        <v>99</v>
      </c>
      <c r="I12" s="133"/>
      <c r="J12" s="128">
        <f t="shared" si="0"/>
        <v>185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642</v>
      </c>
      <c r="E13" s="81"/>
      <c r="F13" s="82">
        <v>751</v>
      </c>
      <c r="G13" s="83"/>
      <c r="H13" s="82">
        <v>894</v>
      </c>
      <c r="I13" s="75"/>
      <c r="J13" s="76">
        <f t="shared" si="0"/>
        <v>1645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1018</v>
      </c>
      <c r="E14" s="81"/>
      <c r="F14" s="82">
        <v>1138</v>
      </c>
      <c r="G14" s="83"/>
      <c r="H14" s="82">
        <v>1396</v>
      </c>
      <c r="I14" s="75"/>
      <c r="J14" s="76">
        <f t="shared" si="0"/>
        <v>2534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299</v>
      </c>
      <c r="E15" s="81"/>
      <c r="F15" s="82">
        <v>450</v>
      </c>
      <c r="G15" s="83"/>
      <c r="H15" s="82">
        <v>511</v>
      </c>
      <c r="I15" s="75"/>
      <c r="J15" s="76">
        <f t="shared" si="0"/>
        <v>961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114</v>
      </c>
      <c r="G16" s="83"/>
      <c r="H16" s="82">
        <v>121</v>
      </c>
      <c r="I16" s="75"/>
      <c r="J16" s="76">
        <f t="shared" si="0"/>
        <v>235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528</v>
      </c>
      <c r="E18" s="81"/>
      <c r="F18" s="82">
        <v>575</v>
      </c>
      <c r="G18" s="83"/>
      <c r="H18" s="82">
        <v>528</v>
      </c>
      <c r="I18" s="75"/>
      <c r="J18" s="82">
        <f t="shared" si="0"/>
        <v>1103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18659</v>
      </c>
      <c r="E19" s="99"/>
      <c r="F19" s="100">
        <f>SUM(F6+F7+F10+F11+F13+F14+F15+F16+F17+F18)</f>
        <v>20175</v>
      </c>
      <c r="G19" s="101"/>
      <c r="H19" s="100">
        <f>SUM(H6+H7+H10+H11+H13+H14+H15+H16+H17+H18)</f>
        <v>23704</v>
      </c>
      <c r="I19" s="102"/>
      <c r="J19" s="100">
        <f>SUM(J6+J7+J10+J11+J13+J14+J15+J16+J17+J18)</f>
        <v>43879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461</v>
      </c>
      <c r="E20" s="95"/>
      <c r="F20" s="96">
        <v>541</v>
      </c>
      <c r="G20" s="95"/>
      <c r="H20" s="96">
        <v>631</v>
      </c>
      <c r="I20" s="95"/>
      <c r="J20" s="94">
        <f>SUM(F20:I20)</f>
        <v>1172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461</v>
      </c>
      <c r="E21" s="103"/>
      <c r="F21" s="104">
        <f>F20</f>
        <v>541</v>
      </c>
      <c r="G21" s="103"/>
      <c r="H21" s="104">
        <f>H20</f>
        <v>631</v>
      </c>
      <c r="I21" s="103"/>
      <c r="J21" s="105">
        <f>SUM(F21:I21)</f>
        <v>1172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541</v>
      </c>
      <c r="E22" s="95"/>
      <c r="F22" s="96">
        <v>577</v>
      </c>
      <c r="G22" s="95"/>
      <c r="H22" s="96">
        <v>707</v>
      </c>
      <c r="I22" s="95"/>
      <c r="J22" s="94">
        <f>SUM(F22:I22)</f>
        <v>1284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893</v>
      </c>
      <c r="E23" s="95"/>
      <c r="F23" s="97">
        <v>1019</v>
      </c>
      <c r="G23" s="95"/>
      <c r="H23" s="97">
        <v>1160</v>
      </c>
      <c r="I23" s="95"/>
      <c r="J23" s="94">
        <f>SUM(F23:I23)</f>
        <v>2179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1434</v>
      </c>
      <c r="E24" s="103"/>
      <c r="F24" s="104">
        <f>F22+F23</f>
        <v>1596</v>
      </c>
      <c r="G24" s="103"/>
      <c r="H24" s="104">
        <f>H22+H23</f>
        <v>1867</v>
      </c>
      <c r="I24" s="103"/>
      <c r="J24" s="100">
        <f>F24+H24</f>
        <v>3463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520</v>
      </c>
      <c r="E25" s="95"/>
      <c r="F25" s="96">
        <v>600</v>
      </c>
      <c r="G25" s="95"/>
      <c r="H25" s="96">
        <v>663</v>
      </c>
      <c r="I25" s="95"/>
      <c r="J25" s="98">
        <f>SUM(F25:I25)</f>
        <v>1263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347</v>
      </c>
      <c r="E26" s="95"/>
      <c r="F26" s="96">
        <v>414</v>
      </c>
      <c r="G26" s="95"/>
      <c r="H26" s="96">
        <v>415</v>
      </c>
      <c r="I26" s="95"/>
      <c r="J26" s="94">
        <f>SUM(F26:I26)</f>
        <v>829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867</v>
      </c>
      <c r="E27" s="103"/>
      <c r="F27" s="104">
        <f>F25+F26</f>
        <v>1014</v>
      </c>
      <c r="G27" s="103"/>
      <c r="H27" s="104">
        <f>H25+H26</f>
        <v>1078</v>
      </c>
      <c r="I27" s="103"/>
      <c r="J27" s="100">
        <f>F27+H27</f>
        <v>2092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1209</v>
      </c>
      <c r="E28" s="95"/>
      <c r="F28" s="96">
        <v>1283</v>
      </c>
      <c r="G28" s="95"/>
      <c r="H28" s="96">
        <v>1493</v>
      </c>
      <c r="I28" s="95"/>
      <c r="J28" s="98">
        <f>SUM(F28:I28)</f>
        <v>2776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320</v>
      </c>
      <c r="E29" s="95"/>
      <c r="F29" s="96">
        <v>365</v>
      </c>
      <c r="G29" s="95"/>
      <c r="H29" s="96">
        <v>405</v>
      </c>
      <c r="I29" s="95"/>
      <c r="J29" s="94">
        <f>SUM(F29:I29)</f>
        <v>770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1529</v>
      </c>
      <c r="E30" s="103"/>
      <c r="F30" s="104">
        <f>F28+F29</f>
        <v>1648</v>
      </c>
      <c r="G30" s="103"/>
      <c r="H30" s="104">
        <f>H28+H29</f>
        <v>1898</v>
      </c>
      <c r="I30" s="103"/>
      <c r="J30" s="100">
        <f>F30+H30</f>
        <v>3546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467</v>
      </c>
      <c r="E31" s="95"/>
      <c r="F31" s="96">
        <v>549</v>
      </c>
      <c r="G31" s="95"/>
      <c r="H31" s="96">
        <v>656</v>
      </c>
      <c r="I31" s="95"/>
      <c r="J31" s="98">
        <f>SUM(F31:I31)</f>
        <v>1205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328</v>
      </c>
      <c r="E32" s="95"/>
      <c r="F32" s="96">
        <v>426</v>
      </c>
      <c r="G32" s="95"/>
      <c r="H32" s="96">
        <v>471</v>
      </c>
      <c r="I32" s="95"/>
      <c r="J32" s="94">
        <f>SUM(F32:I32)</f>
        <v>897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795</v>
      </c>
      <c r="E33" s="103"/>
      <c r="F33" s="104">
        <f>F31+F32</f>
        <v>975</v>
      </c>
      <c r="G33" s="103"/>
      <c r="H33" s="104">
        <f>H31+H32</f>
        <v>1127</v>
      </c>
      <c r="I33" s="103"/>
      <c r="J33" s="100">
        <f>F33+H33</f>
        <v>2102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493</v>
      </c>
      <c r="E34" s="95"/>
      <c r="F34" s="96">
        <v>605</v>
      </c>
      <c r="G34" s="95"/>
      <c r="H34" s="96">
        <v>696</v>
      </c>
      <c r="I34" s="95"/>
      <c r="J34" s="98">
        <f>SUM(F34:I34)</f>
        <v>1301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449</v>
      </c>
      <c r="E35" s="95"/>
      <c r="F35" s="96">
        <v>519</v>
      </c>
      <c r="G35" s="95"/>
      <c r="H35" s="96">
        <v>658</v>
      </c>
      <c r="I35" s="95"/>
      <c r="J35" s="94">
        <f>SUM(F35:I35)</f>
        <v>1177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942</v>
      </c>
      <c r="E36" s="103"/>
      <c r="F36" s="104">
        <f>F34+F35</f>
        <v>1124</v>
      </c>
      <c r="G36" s="103"/>
      <c r="H36" s="104">
        <f>H34+H35</f>
        <v>1354</v>
      </c>
      <c r="I36" s="103"/>
      <c r="J36" s="100">
        <f>F36+H36</f>
        <v>2478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24687</v>
      </c>
      <c r="E37" s="131"/>
      <c r="F37" s="130">
        <f>F19+F21+F24+F27+F30+F33+F36</f>
        <v>27073</v>
      </c>
      <c r="G37" s="131"/>
      <c r="H37" s="130">
        <f>H19+H21+H24+H27+H30+H33+H36</f>
        <v>31659</v>
      </c>
      <c r="I37" s="131"/>
      <c r="J37" s="130">
        <f>J19+J21+J24+J27+J30+J33+J36</f>
        <v>58732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K23" sqref="K23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50" t="s">
        <v>50</v>
      </c>
      <c r="C1" s="150"/>
      <c r="D1" s="150"/>
      <c r="E1" s="150"/>
      <c r="F1" s="150"/>
      <c r="G1" s="150"/>
      <c r="H1" s="150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51"/>
      <c r="C2" s="151"/>
      <c r="D2" s="151"/>
      <c r="E2" s="151"/>
      <c r="F2" s="151"/>
      <c r="G2" s="151"/>
      <c r="H2" s="151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51" t="s">
        <v>78</v>
      </c>
      <c r="C3" s="151"/>
      <c r="D3" s="151"/>
      <c r="E3" s="151"/>
      <c r="F3" s="151"/>
      <c r="G3" s="151"/>
      <c r="H3" s="151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20</v>
      </c>
      <c r="M4" s="64">
        <f aca="true" t="shared" si="0" ref="M4:M24">SUM(K4+L4)</f>
        <v>25</v>
      </c>
      <c r="N4" s="13"/>
    </row>
    <row r="5" spans="1:14" s="2" customFormat="1" ht="22.5" customHeight="1">
      <c r="A5" s="21"/>
      <c r="B5" s="46"/>
      <c r="C5" s="152" t="s">
        <v>4</v>
      </c>
      <c r="D5" s="152"/>
      <c r="E5" s="153" t="s">
        <v>6</v>
      </c>
      <c r="F5" s="153"/>
      <c r="G5" s="154" t="s">
        <v>9</v>
      </c>
      <c r="H5" s="154"/>
      <c r="I5" s="23"/>
      <c r="J5" s="113" t="s">
        <v>30</v>
      </c>
      <c r="K5" s="48">
        <v>32</v>
      </c>
      <c r="L5" s="48">
        <v>149</v>
      </c>
      <c r="M5" s="64">
        <f t="shared" si="0"/>
        <v>181</v>
      </c>
      <c r="N5" s="13"/>
    </row>
    <row r="6" spans="1:14" s="2" customFormat="1" ht="22.5" customHeight="1">
      <c r="A6" s="21"/>
      <c r="B6" s="109" t="s">
        <v>11</v>
      </c>
      <c r="C6" s="146" t="s">
        <v>5</v>
      </c>
      <c r="D6" s="146"/>
      <c r="E6" s="147" t="s">
        <v>7</v>
      </c>
      <c r="F6" s="147"/>
      <c r="G6" s="148" t="s">
        <v>10</v>
      </c>
      <c r="H6" s="148"/>
      <c r="I6" s="23"/>
      <c r="J6" s="113" t="s">
        <v>31</v>
      </c>
      <c r="K6" s="48">
        <v>157</v>
      </c>
      <c r="L6" s="48">
        <v>541</v>
      </c>
      <c r="M6" s="64">
        <f t="shared" si="0"/>
        <v>698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465</v>
      </c>
      <c r="L7" s="48">
        <v>1141</v>
      </c>
      <c r="M7" s="64">
        <f t="shared" si="0"/>
        <v>1606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998</v>
      </c>
      <c r="L8" s="48">
        <v>1923</v>
      </c>
      <c r="M8" s="64">
        <f t="shared" si="0"/>
        <v>2921</v>
      </c>
      <c r="N8" s="13"/>
    </row>
    <row r="9" spans="1:14" s="2" customFormat="1" ht="22.5" customHeight="1">
      <c r="A9" s="21"/>
      <c r="B9" s="110">
        <f>C9+E9+G9</f>
        <v>27073</v>
      </c>
      <c r="C9" s="32">
        <v>3396</v>
      </c>
      <c r="D9" s="58">
        <f>SUM(C9/B9)</f>
        <v>0.12543862889225427</v>
      </c>
      <c r="E9" s="53">
        <v>16305</v>
      </c>
      <c r="F9" s="59">
        <f>SUM(E9/B9)</f>
        <v>0.6022605547962915</v>
      </c>
      <c r="G9" s="5">
        <v>7372</v>
      </c>
      <c r="H9" s="60">
        <f>SUM(G9/B9)</f>
        <v>0.2723008163114542</v>
      </c>
      <c r="I9" s="10"/>
      <c r="J9" s="113" t="s">
        <v>34</v>
      </c>
      <c r="K9" s="48">
        <v>1685</v>
      </c>
      <c r="L9" s="48">
        <v>2422</v>
      </c>
      <c r="M9" s="64">
        <f t="shared" si="0"/>
        <v>4107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2083</v>
      </c>
      <c r="L10" s="48">
        <v>2629</v>
      </c>
      <c r="M10" s="64">
        <f t="shared" si="0"/>
        <v>4712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1947</v>
      </c>
      <c r="L11" s="48">
        <v>2493</v>
      </c>
      <c r="M11" s="64">
        <f t="shared" si="0"/>
        <v>4440</v>
      </c>
      <c r="N11" s="13"/>
    </row>
    <row r="12" spans="1:14" s="2" customFormat="1" ht="22.5" customHeight="1">
      <c r="A12" s="21"/>
      <c r="B12" s="110">
        <f>C12+E12+G12</f>
        <v>31659</v>
      </c>
      <c r="C12" s="32">
        <v>3229</v>
      </c>
      <c r="D12" s="58">
        <f>SUM(C12/B12)</f>
        <v>0.10199311412236647</v>
      </c>
      <c r="E12" s="53">
        <v>17112</v>
      </c>
      <c r="F12" s="59">
        <f>SUM(E12/B12)</f>
        <v>0.5405098076376386</v>
      </c>
      <c r="G12" s="44">
        <v>11318</v>
      </c>
      <c r="H12" s="60">
        <f>SUM(G12/B12)</f>
        <v>0.35749707823999494</v>
      </c>
      <c r="I12" s="10"/>
      <c r="J12" s="114" t="s">
        <v>37</v>
      </c>
      <c r="K12" s="49">
        <v>1814</v>
      </c>
      <c r="L12" s="49">
        <v>2205</v>
      </c>
      <c r="M12" s="65">
        <f t="shared" si="0"/>
        <v>4019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2749</v>
      </c>
      <c r="L13" s="49">
        <v>2857</v>
      </c>
      <c r="M13" s="65">
        <f t="shared" si="0"/>
        <v>5606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2206</v>
      </c>
      <c r="L14" s="49">
        <v>2226</v>
      </c>
      <c r="M14" s="65">
        <f t="shared" si="0"/>
        <v>4432</v>
      </c>
      <c r="N14" s="13"/>
    </row>
    <row r="15" spans="1:14" s="2" customFormat="1" ht="22.5" customHeight="1">
      <c r="A15" s="21"/>
      <c r="B15" s="111">
        <f>C15+E15+G15</f>
        <v>58732</v>
      </c>
      <c r="C15" s="32">
        <f>SUM(C9:C13)</f>
        <v>6625</v>
      </c>
      <c r="D15" s="61">
        <f>SUM(C15/B15)</f>
        <v>0.11280051760539399</v>
      </c>
      <c r="E15" s="56">
        <f>SUM(E9:E13)</f>
        <v>33417</v>
      </c>
      <c r="F15" s="62">
        <f>SUM(E15/B15)</f>
        <v>0.568974324048219</v>
      </c>
      <c r="G15" s="7">
        <f>SUM(G9:G13)</f>
        <v>18690</v>
      </c>
      <c r="H15" s="63">
        <f>SUM(G15/B15)</f>
        <v>0.318225158346387</v>
      </c>
      <c r="I15" s="25"/>
      <c r="J15" s="114" t="s">
        <v>40</v>
      </c>
      <c r="K15" s="49">
        <v>1690</v>
      </c>
      <c r="L15" s="49">
        <v>1627</v>
      </c>
      <c r="M15" s="65">
        <f t="shared" si="0"/>
        <v>3317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1273</v>
      </c>
      <c r="L16" s="49">
        <v>1444</v>
      </c>
      <c r="M16" s="65">
        <f t="shared" si="0"/>
        <v>2717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1304</v>
      </c>
      <c r="L17" s="49">
        <v>1409</v>
      </c>
      <c r="M17" s="65">
        <f t="shared" si="0"/>
        <v>2713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49" t="s">
        <v>0</v>
      </c>
      <c r="H18" s="149"/>
      <c r="I18" s="12"/>
      <c r="J18" s="114" t="s">
        <v>43</v>
      </c>
      <c r="K18" s="49">
        <v>1533</v>
      </c>
      <c r="L18" s="49">
        <v>1478</v>
      </c>
      <c r="M18" s="65">
        <f t="shared" si="0"/>
        <v>3011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1292</v>
      </c>
      <c r="L19" s="49">
        <v>1293</v>
      </c>
      <c r="M19" s="65">
        <f t="shared" si="0"/>
        <v>2585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1123</v>
      </c>
      <c r="L20" s="49">
        <v>1206</v>
      </c>
      <c r="M20" s="65">
        <f t="shared" si="0"/>
        <v>2329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1321</v>
      </c>
      <c r="L21" s="49">
        <v>1367</v>
      </c>
      <c r="M21" s="65">
        <f>SUM(K21:L21)</f>
        <v>2688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1311</v>
      </c>
      <c r="L22" s="66">
        <v>1203</v>
      </c>
      <c r="M22" s="67">
        <f>SUM(K22:L22)</f>
        <v>2514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1096</v>
      </c>
      <c r="L23" s="66">
        <v>1085</v>
      </c>
      <c r="M23" s="67">
        <f t="shared" si="0"/>
        <v>2181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989</v>
      </c>
      <c r="L24" s="66">
        <v>941</v>
      </c>
      <c r="M24" s="67">
        <f t="shared" si="0"/>
        <v>1930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27073</v>
      </c>
      <c r="L25" s="112">
        <f>SUM(L4:L24)</f>
        <v>31659</v>
      </c>
      <c r="M25" s="112">
        <f>SUM(M4:M24)</f>
        <v>58732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12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37" t="s">
        <v>76</v>
      </c>
      <c r="D1" s="137"/>
      <c r="E1" s="137"/>
      <c r="F1" s="137"/>
      <c r="G1" s="137"/>
      <c r="H1" s="137"/>
      <c r="I1" s="137"/>
      <c r="J1" s="137"/>
      <c r="K1" s="69"/>
      <c r="L1" s="69"/>
    </row>
    <row r="2" spans="1:12" ht="22.5" customHeight="1">
      <c r="A2" s="69"/>
      <c r="B2" s="69"/>
      <c r="C2" s="141" t="s">
        <v>0</v>
      </c>
      <c r="D2" s="141"/>
      <c r="E2" s="141"/>
      <c r="F2" s="141"/>
      <c r="G2" s="141"/>
      <c r="H2" s="141"/>
      <c r="I2" s="141"/>
      <c r="J2" s="141"/>
      <c r="K2" s="142"/>
      <c r="L2" s="71"/>
    </row>
    <row r="3" spans="1:12" ht="22.5" customHeight="1">
      <c r="A3" s="69"/>
      <c r="B3" s="69"/>
      <c r="C3" s="141" t="s">
        <v>79</v>
      </c>
      <c r="D3" s="141"/>
      <c r="E3" s="141"/>
      <c r="F3" s="141"/>
      <c r="G3" s="141"/>
      <c r="H3" s="141"/>
      <c r="I3" s="141"/>
      <c r="J3" s="141"/>
      <c r="K3" s="141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26"/>
      <c r="C5" s="127"/>
      <c r="D5" s="138" t="s">
        <v>71</v>
      </c>
      <c r="E5" s="138"/>
      <c r="F5" s="139" t="s">
        <v>2</v>
      </c>
      <c r="G5" s="140"/>
      <c r="H5" s="139" t="s">
        <v>3</v>
      </c>
      <c r="I5" s="138"/>
      <c r="J5" s="139" t="s">
        <v>1</v>
      </c>
      <c r="K5" s="140"/>
      <c r="L5" s="74"/>
    </row>
    <row r="6" spans="1:12" ht="22.5" customHeight="1">
      <c r="A6" s="69"/>
      <c r="B6" s="143" t="s">
        <v>52</v>
      </c>
      <c r="C6" s="118" t="s">
        <v>18</v>
      </c>
      <c r="D6" s="81">
        <v>7592</v>
      </c>
      <c r="E6" s="75"/>
      <c r="F6" s="76">
        <v>7469</v>
      </c>
      <c r="G6" s="77"/>
      <c r="H6" s="76">
        <v>9335</v>
      </c>
      <c r="I6" s="78"/>
      <c r="J6" s="76">
        <f aca="true" t="shared" si="0" ref="J6:J18">F6+H6</f>
        <v>16804</v>
      </c>
      <c r="K6" s="79"/>
      <c r="L6" s="80"/>
    </row>
    <row r="7" spans="1:12" ht="22.5" customHeight="1">
      <c r="A7" s="69"/>
      <c r="B7" s="144"/>
      <c r="C7" s="118" t="s">
        <v>19</v>
      </c>
      <c r="D7" s="81">
        <v>5399</v>
      </c>
      <c r="E7" s="81"/>
      <c r="F7" s="82">
        <v>6076</v>
      </c>
      <c r="G7" s="83"/>
      <c r="H7" s="82">
        <v>6794</v>
      </c>
      <c r="I7" s="75"/>
      <c r="J7" s="76">
        <f t="shared" si="0"/>
        <v>12870</v>
      </c>
      <c r="K7" s="84"/>
      <c r="L7" s="80"/>
    </row>
    <row r="8" spans="1:12" ht="22.5" customHeight="1">
      <c r="A8" s="69"/>
      <c r="B8" s="144"/>
      <c r="C8" s="119" t="s">
        <v>17</v>
      </c>
      <c r="D8" s="132">
        <v>988</v>
      </c>
      <c r="E8" s="133"/>
      <c r="F8" s="128">
        <v>1133</v>
      </c>
      <c r="G8" s="129"/>
      <c r="H8" s="132">
        <v>1226</v>
      </c>
      <c r="I8" s="133"/>
      <c r="J8" s="128">
        <f t="shared" si="0"/>
        <v>2359</v>
      </c>
      <c r="K8" s="129"/>
      <c r="L8" s="85"/>
    </row>
    <row r="9" spans="1:12" ht="22.5" customHeight="1">
      <c r="A9" s="69"/>
      <c r="B9" s="144"/>
      <c r="C9" s="119" t="s">
        <v>15</v>
      </c>
      <c r="D9" s="132">
        <v>674</v>
      </c>
      <c r="E9" s="133"/>
      <c r="F9" s="128">
        <v>875</v>
      </c>
      <c r="G9" s="129"/>
      <c r="H9" s="132">
        <v>986</v>
      </c>
      <c r="I9" s="133"/>
      <c r="J9" s="128">
        <f t="shared" si="0"/>
        <v>1861</v>
      </c>
      <c r="K9" s="129"/>
      <c r="L9" s="85"/>
    </row>
    <row r="10" spans="1:12" ht="22.5" customHeight="1">
      <c r="A10" s="69"/>
      <c r="B10" s="144"/>
      <c r="C10" s="117" t="s">
        <v>27</v>
      </c>
      <c r="D10" s="92">
        <v>1690</v>
      </c>
      <c r="E10" s="92"/>
      <c r="F10" s="94">
        <v>1992</v>
      </c>
      <c r="G10" s="91"/>
      <c r="H10" s="94">
        <v>2289</v>
      </c>
      <c r="I10" s="90"/>
      <c r="J10" s="93">
        <f t="shared" si="0"/>
        <v>4281</v>
      </c>
      <c r="K10" s="95"/>
      <c r="L10" s="80"/>
    </row>
    <row r="11" spans="1:12" ht="22.5" customHeight="1">
      <c r="A11" s="69"/>
      <c r="B11" s="144"/>
      <c r="C11" s="117" t="s">
        <v>20</v>
      </c>
      <c r="D11" s="92">
        <v>1395</v>
      </c>
      <c r="E11" s="92"/>
      <c r="F11" s="94">
        <v>1604</v>
      </c>
      <c r="G11" s="91"/>
      <c r="H11" s="94">
        <v>1819</v>
      </c>
      <c r="I11" s="90"/>
      <c r="J11" s="93">
        <f t="shared" si="0"/>
        <v>3423</v>
      </c>
      <c r="K11" s="95"/>
      <c r="L11" s="80"/>
    </row>
    <row r="12" spans="1:12" ht="22.5" customHeight="1">
      <c r="A12" s="69"/>
      <c r="B12" s="144"/>
      <c r="C12" s="119" t="s">
        <v>16</v>
      </c>
      <c r="D12" s="132">
        <v>76</v>
      </c>
      <c r="E12" s="133"/>
      <c r="F12" s="128">
        <v>86</v>
      </c>
      <c r="G12" s="129"/>
      <c r="H12" s="132">
        <v>98</v>
      </c>
      <c r="I12" s="133"/>
      <c r="J12" s="128">
        <f t="shared" si="0"/>
        <v>184</v>
      </c>
      <c r="K12" s="129"/>
      <c r="L12" s="85"/>
    </row>
    <row r="13" spans="1:12" ht="22.5" customHeight="1">
      <c r="A13" s="69"/>
      <c r="B13" s="144"/>
      <c r="C13" s="118" t="s">
        <v>21</v>
      </c>
      <c r="D13" s="81">
        <v>640</v>
      </c>
      <c r="E13" s="81"/>
      <c r="F13" s="82">
        <v>747</v>
      </c>
      <c r="G13" s="83"/>
      <c r="H13" s="82">
        <v>892</v>
      </c>
      <c r="I13" s="75"/>
      <c r="J13" s="76">
        <f t="shared" si="0"/>
        <v>1639</v>
      </c>
      <c r="K13" s="84"/>
      <c r="L13" s="80"/>
    </row>
    <row r="14" spans="1:12" ht="22.5" customHeight="1">
      <c r="A14" s="69"/>
      <c r="B14" s="144"/>
      <c r="C14" s="118" t="s">
        <v>22</v>
      </c>
      <c r="D14" s="81">
        <v>1019</v>
      </c>
      <c r="E14" s="81"/>
      <c r="F14" s="82">
        <v>1140</v>
      </c>
      <c r="G14" s="83"/>
      <c r="H14" s="82">
        <v>1397</v>
      </c>
      <c r="I14" s="75"/>
      <c r="J14" s="76">
        <f t="shared" si="0"/>
        <v>2537</v>
      </c>
      <c r="K14" s="84"/>
      <c r="L14" s="80"/>
    </row>
    <row r="15" spans="1:12" ht="22.5" customHeight="1">
      <c r="A15" s="69"/>
      <c r="B15" s="144"/>
      <c r="C15" s="118" t="s">
        <v>23</v>
      </c>
      <c r="D15" s="81">
        <v>298</v>
      </c>
      <c r="E15" s="81"/>
      <c r="F15" s="82">
        <v>448</v>
      </c>
      <c r="G15" s="83"/>
      <c r="H15" s="82">
        <v>508</v>
      </c>
      <c r="I15" s="75"/>
      <c r="J15" s="76">
        <f t="shared" si="0"/>
        <v>956</v>
      </c>
      <c r="K15" s="84"/>
      <c r="L15" s="80"/>
    </row>
    <row r="16" spans="1:12" ht="22.5" customHeight="1">
      <c r="A16" s="69"/>
      <c r="B16" s="144"/>
      <c r="C16" s="118" t="s">
        <v>24</v>
      </c>
      <c r="D16" s="81">
        <v>82</v>
      </c>
      <c r="E16" s="81"/>
      <c r="F16" s="82">
        <v>113</v>
      </c>
      <c r="G16" s="83"/>
      <c r="H16" s="82">
        <v>121</v>
      </c>
      <c r="I16" s="75"/>
      <c r="J16" s="76">
        <f t="shared" si="0"/>
        <v>234</v>
      </c>
      <c r="K16" s="84"/>
      <c r="L16" s="80"/>
    </row>
    <row r="17" spans="1:12" ht="22.5" customHeight="1">
      <c r="A17" s="69"/>
      <c r="B17" s="144"/>
      <c r="C17" s="118" t="s">
        <v>25</v>
      </c>
      <c r="D17" s="81">
        <v>6</v>
      </c>
      <c r="E17" s="81"/>
      <c r="F17" s="82">
        <v>4</v>
      </c>
      <c r="G17" s="83"/>
      <c r="H17" s="82">
        <v>7</v>
      </c>
      <c r="I17" s="75"/>
      <c r="J17" s="76">
        <f t="shared" si="0"/>
        <v>11</v>
      </c>
      <c r="K17" s="84"/>
      <c r="L17" s="80"/>
    </row>
    <row r="18" spans="1:12" ht="22.5" customHeight="1">
      <c r="A18" s="69"/>
      <c r="B18" s="144"/>
      <c r="C18" s="118" t="s">
        <v>26</v>
      </c>
      <c r="D18" s="81">
        <v>527</v>
      </c>
      <c r="E18" s="81"/>
      <c r="F18" s="82">
        <v>575</v>
      </c>
      <c r="G18" s="83"/>
      <c r="H18" s="82">
        <v>520</v>
      </c>
      <c r="I18" s="75"/>
      <c r="J18" s="82">
        <f t="shared" si="0"/>
        <v>1095</v>
      </c>
      <c r="K18" s="84"/>
      <c r="L18" s="80"/>
    </row>
    <row r="19" spans="1:12" ht="22.5" customHeight="1">
      <c r="A19" s="69"/>
      <c r="B19" s="145"/>
      <c r="C19" s="120" t="s">
        <v>61</v>
      </c>
      <c r="D19" s="99">
        <f>SUM(D6+D7+D10+D11+D13+D14+D15+D16+D17+D18)</f>
        <v>18648</v>
      </c>
      <c r="E19" s="99"/>
      <c r="F19" s="100">
        <f>SUM(F6+F7+F10+F11+F13+F14+F15+F16+F17+F18)</f>
        <v>20168</v>
      </c>
      <c r="G19" s="101"/>
      <c r="H19" s="100">
        <f>SUM(H6+H7+H10+H11+H13+H14+H15+H16+H17+H18)</f>
        <v>23682</v>
      </c>
      <c r="I19" s="102"/>
      <c r="J19" s="100">
        <f>SUM(J6+J7+J10+J11+J13+J14+J15+J16+J17+J18)</f>
        <v>43850</v>
      </c>
      <c r="K19" s="103"/>
      <c r="L19" s="80"/>
    </row>
    <row r="20" spans="1:12" ht="22.5" customHeight="1">
      <c r="A20" s="69"/>
      <c r="B20" s="134" t="s">
        <v>53</v>
      </c>
      <c r="C20" s="117" t="s">
        <v>58</v>
      </c>
      <c r="D20" s="96">
        <v>460</v>
      </c>
      <c r="E20" s="95"/>
      <c r="F20" s="96">
        <v>535</v>
      </c>
      <c r="G20" s="95"/>
      <c r="H20" s="96">
        <v>631</v>
      </c>
      <c r="I20" s="95"/>
      <c r="J20" s="94">
        <f>SUM(F20:I20)</f>
        <v>1166</v>
      </c>
      <c r="K20" s="95"/>
      <c r="L20" s="87"/>
    </row>
    <row r="21" spans="1:12" ht="22.5" customHeight="1">
      <c r="A21" s="69"/>
      <c r="B21" s="136"/>
      <c r="C21" s="120" t="s">
        <v>61</v>
      </c>
      <c r="D21" s="104">
        <f>D20</f>
        <v>460</v>
      </c>
      <c r="E21" s="103"/>
      <c r="F21" s="104">
        <f>F20</f>
        <v>535</v>
      </c>
      <c r="G21" s="103"/>
      <c r="H21" s="104">
        <f>H20</f>
        <v>631</v>
      </c>
      <c r="I21" s="103"/>
      <c r="J21" s="105">
        <f>SUM(F21:I21)</f>
        <v>1166</v>
      </c>
      <c r="K21" s="103"/>
      <c r="L21" s="87"/>
    </row>
    <row r="22" spans="1:12" ht="22.5" customHeight="1">
      <c r="A22" s="69"/>
      <c r="B22" s="134" t="s">
        <v>54</v>
      </c>
      <c r="C22" s="117" t="s">
        <v>60</v>
      </c>
      <c r="D22" s="96">
        <v>541</v>
      </c>
      <c r="E22" s="95"/>
      <c r="F22" s="96">
        <v>575</v>
      </c>
      <c r="G22" s="95"/>
      <c r="H22" s="96">
        <v>706</v>
      </c>
      <c r="I22" s="95"/>
      <c r="J22" s="94">
        <f>SUM(F22:I22)</f>
        <v>1281</v>
      </c>
      <c r="K22" s="95"/>
      <c r="L22" s="87"/>
    </row>
    <row r="23" spans="1:12" ht="22.5" customHeight="1">
      <c r="A23" s="69"/>
      <c r="B23" s="135"/>
      <c r="C23" s="117" t="s">
        <v>59</v>
      </c>
      <c r="D23" s="96">
        <v>894</v>
      </c>
      <c r="E23" s="95"/>
      <c r="F23" s="97">
        <v>1018</v>
      </c>
      <c r="G23" s="95"/>
      <c r="H23" s="97">
        <v>1160</v>
      </c>
      <c r="I23" s="95"/>
      <c r="J23" s="94">
        <f>SUM(F23:I23)</f>
        <v>2178</v>
      </c>
      <c r="K23" s="95"/>
      <c r="L23" s="87"/>
    </row>
    <row r="24" spans="1:12" ht="22.5" customHeight="1">
      <c r="A24" s="69"/>
      <c r="B24" s="136"/>
      <c r="C24" s="120" t="s">
        <v>61</v>
      </c>
      <c r="D24" s="104">
        <f>D22+D23</f>
        <v>1435</v>
      </c>
      <c r="E24" s="103"/>
      <c r="F24" s="104">
        <f>F22+F23</f>
        <v>1593</v>
      </c>
      <c r="G24" s="103"/>
      <c r="H24" s="104">
        <f>H22+H23</f>
        <v>1866</v>
      </c>
      <c r="I24" s="103"/>
      <c r="J24" s="100">
        <f>F24+H24</f>
        <v>3459</v>
      </c>
      <c r="K24" s="103"/>
      <c r="L24" s="87"/>
    </row>
    <row r="25" spans="1:12" ht="22.5" customHeight="1">
      <c r="A25" s="69"/>
      <c r="B25" s="134" t="s">
        <v>55</v>
      </c>
      <c r="C25" s="117" t="s">
        <v>63</v>
      </c>
      <c r="D25" s="96">
        <v>517</v>
      </c>
      <c r="E25" s="95"/>
      <c r="F25" s="96">
        <v>594</v>
      </c>
      <c r="G25" s="95"/>
      <c r="H25" s="96">
        <v>662</v>
      </c>
      <c r="I25" s="95"/>
      <c r="J25" s="98">
        <f>SUM(F25:I25)</f>
        <v>1256</v>
      </c>
      <c r="K25" s="95"/>
      <c r="L25" s="87"/>
    </row>
    <row r="26" spans="1:12" ht="22.5" customHeight="1">
      <c r="A26" s="69"/>
      <c r="B26" s="135"/>
      <c r="C26" s="117" t="s">
        <v>64</v>
      </c>
      <c r="D26" s="96">
        <v>347</v>
      </c>
      <c r="E26" s="95"/>
      <c r="F26" s="96">
        <v>414</v>
      </c>
      <c r="G26" s="95"/>
      <c r="H26" s="96">
        <v>414</v>
      </c>
      <c r="I26" s="95"/>
      <c r="J26" s="94">
        <f>SUM(F26:I26)</f>
        <v>828</v>
      </c>
      <c r="K26" s="95"/>
      <c r="L26" s="87"/>
    </row>
    <row r="27" spans="1:12" ht="22.5" customHeight="1">
      <c r="A27" s="69"/>
      <c r="B27" s="136"/>
      <c r="C27" s="120" t="s">
        <v>61</v>
      </c>
      <c r="D27" s="104">
        <f>D25+D26</f>
        <v>864</v>
      </c>
      <c r="E27" s="103"/>
      <c r="F27" s="104">
        <f>F25+F26</f>
        <v>1008</v>
      </c>
      <c r="G27" s="103"/>
      <c r="H27" s="104">
        <f>H25+H26</f>
        <v>1076</v>
      </c>
      <c r="I27" s="103"/>
      <c r="J27" s="100">
        <f>F27+H27</f>
        <v>2084</v>
      </c>
      <c r="K27" s="103"/>
      <c r="L27" s="87"/>
    </row>
    <row r="28" spans="1:12" ht="22.5" customHeight="1">
      <c r="A28" s="69"/>
      <c r="B28" s="134" t="s">
        <v>72</v>
      </c>
      <c r="C28" s="117" t="s">
        <v>65</v>
      </c>
      <c r="D28" s="96">
        <v>1210</v>
      </c>
      <c r="E28" s="95"/>
      <c r="F28" s="96">
        <v>1280</v>
      </c>
      <c r="G28" s="95"/>
      <c r="H28" s="96">
        <v>1492</v>
      </c>
      <c r="I28" s="95"/>
      <c r="J28" s="98">
        <f>SUM(F28:I28)</f>
        <v>2772</v>
      </c>
      <c r="K28" s="95"/>
      <c r="L28" s="87"/>
    </row>
    <row r="29" spans="1:12" ht="22.5" customHeight="1">
      <c r="A29" s="69"/>
      <c r="B29" s="135"/>
      <c r="C29" s="117" t="s">
        <v>66</v>
      </c>
      <c r="D29" s="96">
        <v>319</v>
      </c>
      <c r="E29" s="95"/>
      <c r="F29" s="96">
        <v>364</v>
      </c>
      <c r="G29" s="95"/>
      <c r="H29" s="96">
        <v>404</v>
      </c>
      <c r="I29" s="95"/>
      <c r="J29" s="94">
        <f>SUM(F29:I29)</f>
        <v>768</v>
      </c>
      <c r="K29" s="95"/>
      <c r="L29" s="87"/>
    </row>
    <row r="30" spans="1:12" ht="22.5" customHeight="1">
      <c r="A30" s="69"/>
      <c r="B30" s="136"/>
      <c r="C30" s="120" t="s">
        <v>61</v>
      </c>
      <c r="D30" s="104">
        <f>D28+D29</f>
        <v>1529</v>
      </c>
      <c r="E30" s="103"/>
      <c r="F30" s="104">
        <f>F28+F29</f>
        <v>1644</v>
      </c>
      <c r="G30" s="103"/>
      <c r="H30" s="104">
        <f>H28+H29</f>
        <v>1896</v>
      </c>
      <c r="I30" s="103"/>
      <c r="J30" s="100">
        <f>F30+H30</f>
        <v>3540</v>
      </c>
      <c r="K30" s="103"/>
      <c r="L30" s="87"/>
    </row>
    <row r="31" spans="1:12" ht="22.5" customHeight="1">
      <c r="A31" s="69"/>
      <c r="B31" s="134" t="s">
        <v>56</v>
      </c>
      <c r="C31" s="117" t="s">
        <v>67</v>
      </c>
      <c r="D31" s="96">
        <v>468</v>
      </c>
      <c r="E31" s="95"/>
      <c r="F31" s="96">
        <v>552</v>
      </c>
      <c r="G31" s="95"/>
      <c r="H31" s="96">
        <v>656</v>
      </c>
      <c r="I31" s="95"/>
      <c r="J31" s="98">
        <f>SUM(F31:I31)</f>
        <v>1208</v>
      </c>
      <c r="K31" s="95"/>
      <c r="L31" s="87"/>
    </row>
    <row r="32" spans="1:12" ht="22.5" customHeight="1">
      <c r="A32" s="69"/>
      <c r="B32" s="135"/>
      <c r="C32" s="117" t="s">
        <v>69</v>
      </c>
      <c r="D32" s="96">
        <v>328</v>
      </c>
      <c r="E32" s="95"/>
      <c r="F32" s="96">
        <v>425</v>
      </c>
      <c r="G32" s="95"/>
      <c r="H32" s="96">
        <v>470</v>
      </c>
      <c r="I32" s="95"/>
      <c r="J32" s="94">
        <f>SUM(F32:I32)</f>
        <v>895</v>
      </c>
      <c r="K32" s="95"/>
      <c r="L32" s="87"/>
    </row>
    <row r="33" spans="1:12" ht="22.5" customHeight="1">
      <c r="A33" s="69"/>
      <c r="B33" s="136"/>
      <c r="C33" s="120" t="s">
        <v>61</v>
      </c>
      <c r="D33" s="104">
        <f>D31+D32</f>
        <v>796</v>
      </c>
      <c r="E33" s="103"/>
      <c r="F33" s="104">
        <f>F31+F32</f>
        <v>977</v>
      </c>
      <c r="G33" s="103"/>
      <c r="H33" s="104">
        <f>H31+H32</f>
        <v>1126</v>
      </c>
      <c r="I33" s="103"/>
      <c r="J33" s="100">
        <f>F33+H33</f>
        <v>2103</v>
      </c>
      <c r="K33" s="103"/>
      <c r="L33" s="87"/>
    </row>
    <row r="34" spans="1:12" ht="22.5" customHeight="1">
      <c r="A34" s="69"/>
      <c r="B34" s="134" t="s">
        <v>57</v>
      </c>
      <c r="C34" s="117" t="s">
        <v>68</v>
      </c>
      <c r="D34" s="96">
        <v>493</v>
      </c>
      <c r="E34" s="95"/>
      <c r="F34" s="96">
        <v>598</v>
      </c>
      <c r="G34" s="95"/>
      <c r="H34" s="96">
        <v>694</v>
      </c>
      <c r="I34" s="95"/>
      <c r="J34" s="98">
        <f>SUM(F34:I34)</f>
        <v>1292</v>
      </c>
      <c r="K34" s="95"/>
      <c r="L34" s="87"/>
    </row>
    <row r="35" spans="1:12" ht="22.5" customHeight="1">
      <c r="A35" s="69"/>
      <c r="B35" s="135"/>
      <c r="C35" s="117" t="s">
        <v>70</v>
      </c>
      <c r="D35" s="96">
        <v>449</v>
      </c>
      <c r="E35" s="95"/>
      <c r="F35" s="96">
        <v>518</v>
      </c>
      <c r="G35" s="95"/>
      <c r="H35" s="96">
        <v>659</v>
      </c>
      <c r="I35" s="95"/>
      <c r="J35" s="94">
        <f>SUM(F35:I35)</f>
        <v>1177</v>
      </c>
      <c r="K35" s="95"/>
      <c r="L35" s="87"/>
    </row>
    <row r="36" spans="1:12" ht="22.5" customHeight="1">
      <c r="A36" s="69"/>
      <c r="B36" s="136"/>
      <c r="C36" s="120" t="s">
        <v>61</v>
      </c>
      <c r="D36" s="104">
        <f>D34+D35</f>
        <v>942</v>
      </c>
      <c r="E36" s="103"/>
      <c r="F36" s="104">
        <f>F34+F35</f>
        <v>1116</v>
      </c>
      <c r="G36" s="103"/>
      <c r="H36" s="104">
        <f>H34+H35</f>
        <v>1353</v>
      </c>
      <c r="I36" s="103"/>
      <c r="J36" s="100">
        <f>F36+H36</f>
        <v>2469</v>
      </c>
      <c r="K36" s="103"/>
      <c r="L36" s="87"/>
    </row>
    <row r="37" spans="1:12" ht="33" customHeight="1">
      <c r="A37" s="69"/>
      <c r="B37" s="124" t="s">
        <v>62</v>
      </c>
      <c r="C37" s="125"/>
      <c r="D37" s="130">
        <f>D19+D21+D24+D27+D30+D33+D36</f>
        <v>24674</v>
      </c>
      <c r="E37" s="131"/>
      <c r="F37" s="130">
        <f>F19+F21+F24+F27+F30+F33+F36</f>
        <v>27041</v>
      </c>
      <c r="G37" s="131"/>
      <c r="H37" s="130">
        <f>H19+H21+H24+H27+H30+H33+H36</f>
        <v>31630</v>
      </c>
      <c r="I37" s="131"/>
      <c r="J37" s="130">
        <f>J19+J21+J24+J27+J30+J33+J36</f>
        <v>58671</v>
      </c>
      <c r="K37" s="131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H12:I12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総務部企画課統計係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企画課統計係</dc:creator>
  <cp:keywords/>
  <dc:description/>
  <cp:lastModifiedBy>中田 喜代子</cp:lastModifiedBy>
  <cp:lastPrinted>2007-03-15T01:02:29Z</cp:lastPrinted>
  <dcterms:created xsi:type="dcterms:W3CDTF">2001-06-12T06:45:55Z</dcterms:created>
  <dcterms:modified xsi:type="dcterms:W3CDTF">2014-04-08T01:41:13Z</dcterms:modified>
  <cp:category/>
  <cp:version/>
  <cp:contentType/>
  <cp:contentStatus/>
</cp:coreProperties>
</file>