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31.0.207\suidou\水道管理係　０．４ＴBまで\水道管理係共通フォルダ\702　県通知・照会\01　照会\R2年度\１１．公営企業に係る「経営比較分析表」（令和元年度決算）の分析等について\02 様式01【水道・簡易水道・工業用水道・下水道】\01 【法適】水道事業・簡易水道事業\04 萩市\"/>
    </mc:Choice>
  </mc:AlternateContent>
  <xr:revisionPtr revIDLastSave="0" documentId="13_ncr:1_{914AEF02-A0A6-4F7D-92A5-EC796C023B75}" xr6:coauthVersionLast="45" xr6:coauthVersionMax="45" xr10:uidLastSave="{00000000-0000-0000-0000-000000000000}"/>
  <workbookProtection workbookAlgorithmName="SHA-512" workbookHashValue="/ZVYfCZM0gXyZ8sOu9V0AtNzHvI3DiZDIfBZtVL7ZKESunDIVSlm6BhFu/a+n95OXlMUjzEGKTSrlvxR6JrJKA==" workbookSaltValue="fMZ+GPUQ+q2XP5/wnsaZUQ==" workbookSpinCount="100000" lockStructure="1"/>
  <bookViews>
    <workbookView xWindow="-120" yWindow="-120" windowWidth="29040" windowHeight="1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<sst xmlns="http://schemas.openxmlformats.org/spreadsheetml/2006/main" count="228" uniqueCount="115">
  <si>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</si>
  <si>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</si>
  <si>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</si>
  <si>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</si>
  <si>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</si>
  <si>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</si>
  <si>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</si>
  <si>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</si>
  <si>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</si>
  <si>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</si>
  <si>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</si>
  <si>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</si>
  <si>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</si>
  <si>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</si>
  <si>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</si>
  <si>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</si>
  <si>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</si>
  <si>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</si>
  <si>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</si>
  <si>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</si>
  <si>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</si>
  <si>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</si>
  <si>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</si>
  <si>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</si>
  <si>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</si>
  <si>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</si>
  <si>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</si>
  <si>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</si>
  <si>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</si>
  <si>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</si>
  <si>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</si>
  <si>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</si>
  <si>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</si>
  <si>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</si>
  <si>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</si>
  <si>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</si>
  <si>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</si>
  <si>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</si>
  <si>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</si>
  <si>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</si>
  <si>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</si>
  <si>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</si>
  <si>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</si>
  <si>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</si>
  <si>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</si>
  <si>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</si>
  <si>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</si>
  <si>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</si>
  <si>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</si>
  <si>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</si>
  <si>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</si>
  <si>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</si>
  <si>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</si>
  <si>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</si>
  <si>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</si>
  <si>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</si>
  <si>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</si>
  <si>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</si>
  <si>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</si>
  <si>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</si>
  <si>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</si>
  <si>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</si>
  <si>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</si>
  <si>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</si>
  <si>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</si>
  <si>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</si>
  <si>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</si>
  <si>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</si>
  <si>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</si>
  <si>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</si>
  <si>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</si>
  <si>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</si>
  <si>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</si>
  <si>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</si>
  <si>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</si>
  <si>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</si>
  <si>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</si>
  <si>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</si>
  <si>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</si>
  <si>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</si>
  <si>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</si>
  <si>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</si>
  <si>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</si>
  <si>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</si>
  <si>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</si>
  <si>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</si>
  <si>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</si>
  <si>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</si>
  <si>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</si>
  <si>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</si>
  <si>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</si>
  <si>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</si>
  <si>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</si>
  <si>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</si>
  <si>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</si>
  <si>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</si>
  <si>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</si>
  <si>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</si>
  <si>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</si>
  <si>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</si>
  <si>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</si>
  <si>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</si>
  <si>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</si>
  <si>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</si>
  <si>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</si>
  <si>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</si>
  <si>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</si>
  <si>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</si>
  <si>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</si>
  <si>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</si>
  <si>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</si>
  <si>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</si>
  <si>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萩市の水道事業は、適正な料金収入の確保や経費の抑制に努めているが、離島や中山間地域等を多く抱えており一般会計からの繰入に頼らざるを得ない現状にある。
　平成23年度に料金改定を行い、現在は、経常収支及び短期支払能力は安定しているものの、有収率が平均値より低く施設の老朽化が進んでいる。
　今後は、中長期的な施設整備計画である「水道事業ビジョン」に基づき、耐用年数を経過した水道管路及び施設の更新を計画的に進めるとともに、適正な時期に水道料金水準の検討を行い、安定供給と経営の健全化に取り組む必要がある。</t>
    <rPh sb="178" eb="180">
      <t>タイヨウ</t>
    </rPh>
    <rPh sb="180" eb="182">
      <t>ネンスウ</t>
    </rPh>
    <rPh sb="183" eb="185">
      <t>ケイカ</t>
    </rPh>
    <rPh sb="196" eb="198">
      <t>コウシン</t>
    </rPh>
    <rPh sb="214" eb="216">
      <t>ジキ</t>
    </rPh>
    <rPh sb="217" eb="219">
      <t>スイドウ</t>
    </rPh>
    <rPh sb="221" eb="223">
      <t>スイジュン</t>
    </rPh>
    <rPh sb="224" eb="226">
      <t>ケントウ</t>
    </rPh>
    <phoneticPr fontId="4"/>
  </si>
  <si>
    <t>　萩市の上水道事業は、昭和11年に創設し、昭和36年に地方公営企業法の適用を受け、平成29年4月1日に法適用及び法非適用の簡易水道事業等を全て経営統合した。現在は、市町村合併により広大となった市域全ての水道事業を一つの上水道事業として経営している。
　経常収支比率は、給水収益や一般会計からの繰入金の減少等により、前年度を下回っている。
　流動比率は、前年度及び平均値ともに上回っており、理想比率は200％以上とされていることから、短期債務に対する支払能力は安定していると考えられる。
　企業債残高対給水収益比率は、経営統合により企業債残高が増加したため、平均値を上回っている。今後も老朽施設の更新等を控えているため、さらに比率が高くなることも想定される。
　給水収益の減少率が経常費用の減少率より多く、給水原価が前年度を上回ったため、料金回収率が前年度より微減した。
　有収率は、平均値より低く逓減傾向にあるため、漏水調査と管路の更新を実施し、有収率の向上を図る。</t>
    <rPh sb="139" eb="141">
      <t>イッパン</t>
    </rPh>
    <rPh sb="141" eb="143">
      <t>カイケイ</t>
    </rPh>
    <rPh sb="146" eb="148">
      <t>クリイレ</t>
    </rPh>
    <rPh sb="148" eb="149">
      <t>キン</t>
    </rPh>
    <rPh sb="152" eb="153">
      <t>トウ</t>
    </rPh>
    <rPh sb="176" eb="179">
      <t>ゼンネンド</t>
    </rPh>
    <rPh sb="179" eb="180">
      <t>オヨ</t>
    </rPh>
    <rPh sb="194" eb="196">
      <t>リソウ</t>
    </rPh>
    <rPh sb="196" eb="198">
      <t>ヒリツ</t>
    </rPh>
    <rPh sb="203" eb="205">
      <t>イジョウ</t>
    </rPh>
    <rPh sb="236" eb="237">
      <t>カンガ</t>
    </rPh>
    <rPh sb="330" eb="332">
      <t>キュウスイ</t>
    </rPh>
    <rPh sb="332" eb="334">
      <t>シュウエキ</t>
    </rPh>
    <rPh sb="335" eb="337">
      <t>ゲンショウ</t>
    </rPh>
    <rPh sb="337" eb="338">
      <t>リツ</t>
    </rPh>
    <rPh sb="339" eb="341">
      <t>ケイジョウ</t>
    </rPh>
    <rPh sb="341" eb="343">
      <t>ヒヨウ</t>
    </rPh>
    <rPh sb="344" eb="346">
      <t>ゲンショウ</t>
    </rPh>
    <rPh sb="346" eb="347">
      <t>リツ</t>
    </rPh>
    <rPh sb="349" eb="350">
      <t>オオ</t>
    </rPh>
    <rPh sb="379" eb="381">
      <t>ビゲン</t>
    </rPh>
    <rPh sb="398" eb="400">
      <t>テイゲン</t>
    </rPh>
    <rPh sb="400" eb="402">
      <t>ケイコウ</t>
    </rPh>
    <rPh sb="408" eb="410">
      <t>ロウスイ</t>
    </rPh>
    <rPh sb="410" eb="412">
      <t>チョウサ</t>
    </rPh>
    <rPh sb="413" eb="415">
      <t>カンロ</t>
    </rPh>
    <rPh sb="416" eb="418">
      <t>コウシン</t>
    </rPh>
    <rPh sb="419" eb="421">
      <t>ジッシ</t>
    </rPh>
    <rPh sb="423" eb="426">
      <t>ユウシュウリツ</t>
    </rPh>
    <rPh sb="427" eb="429">
      <t>コウジョウ</t>
    </rPh>
    <rPh sb="430" eb="431">
      <t>ハカ</t>
    </rPh>
    <phoneticPr fontId="4"/>
  </si>
  <si>
    <t>　有形固定資産減価償却率が平均値より高く施設の老朽化が進んでいる。
　管路経年化率は、平均値と同様の推移をしているが、管路更新率が平均値を下回っているため、管路の更新投資を増やしていく必要がある。
中長期的な施設整備計画である「水道事業ビジョン」に基づき、耐用年数を経過した水道管路及び施設を計画的に更新し、安定供給と有収率の向上に努める。</t>
    <rPh sb="47" eb="49">
      <t>ドウヨウ</t>
    </rPh>
    <rPh sb="50" eb="52">
      <t>スイイ</t>
    </rPh>
    <rPh sb="65" eb="68">
      <t>ヘイキンチ</t>
    </rPh>
    <rPh sb="69" eb="71">
      <t>シタマワ</t>
    </rPh>
    <rPh sb="139" eb="141">
      <t>カンロ</t>
    </rPh>
    <rPh sb="141" eb="142">
      <t>オヨ</t>
    </rPh>
    <rPh sb="143" eb="145">
      <t>シセツ</t>
    </rPh>
    <rPh sb="154" eb="156">
      <t>アンテイ</t>
    </rPh>
    <rPh sb="156" eb="158">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</si>
</sst>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0.55000000000000004</c:v>
                </c:pt>
                <c:pt idx="1">
                  <c:v>0.6</c:v>
                </c:pt>
                <c:pt idx="2">
                  <c:v>0.43</c:v>
                </c:pt>
                <c:pt idx="3">
                  <c:v>0.31</c:v>
                </c:pt>
                <c:pt idx="4">
                  <c:v>0.22</c:v>
                </c:pt>
              </c:numCache>
            </c:numRef>
          </c:val>
          <c:extLst>
            <c:ext xmlns:c16="http://schemas.microsoft.com/office/drawing/2014/chart" uri="{C3380CC4-5D6E-409C-BE32-E72D297353CC}">
              <c16:uniqueId val="{00000000-1267-48B0-BE2B-E21220B171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1267-48B0-BE2B-E21220B171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69.5</c:v>
                </c:pt>
                <c:pt idx="1">
                  <c:v>68.319999999999993</c:v>
                </c:pt>
                <c:pt idx="2">
                  <c:v>77.11</c:v>
                </c:pt>
                <c:pt idx="3">
                  <c:v>76.05</c:v>
                </c:pt>
                <c:pt idx="4">
                  <c:v>76.430000000000007</c:v>
                </c:pt>
              </c:numCache>
            </c:numRef>
          </c:val>
          <c:extLst>
            <c:ext xmlns:c16="http://schemas.microsoft.com/office/drawing/2014/chart" uri="{C3380CC4-5D6E-409C-BE32-E72D297353CC}">
              <c16:uniqueId val="{00000000-903B-48B2-88BD-0EC968C36C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903B-48B2-88BD-0EC968C36C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80.61</c:v>
                </c:pt>
                <c:pt idx="1">
                  <c:v>81.239999999999995</c:v>
                </c:pt>
                <c:pt idx="2">
                  <c:v>81.11</c:v>
                </c:pt>
                <c:pt idx="3">
                  <c:v>80.39</c:v>
                </c:pt>
                <c:pt idx="4">
                  <c:v>77.069999999999993</c:v>
                </c:pt>
              </c:numCache>
            </c:numRef>
          </c:val>
          <c:extLst>
            <c:ext xmlns:c16="http://schemas.microsoft.com/office/drawing/2014/chart" uri="{C3380CC4-5D6E-409C-BE32-E72D297353CC}">
              <c16:uniqueId val="{00000000-8EA0-48E3-9154-10C95FDB069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8EA0-48E3-9154-10C95FDB069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109.73</c:v>
                </c:pt>
                <c:pt idx="1">
                  <c:v>111.29</c:v>
                </c:pt>
                <c:pt idx="2">
                  <c:v>111.88</c:v>
                </c:pt>
                <c:pt idx="3">
                  <c:v>104.9</c:v>
                </c:pt>
                <c:pt idx="4">
                  <c:v>103.3</c:v>
                </c:pt>
              </c:numCache>
            </c:numRef>
          </c:val>
          <c:extLst>
            <c:ext xmlns:c16="http://schemas.microsoft.com/office/drawing/2014/chart" uri="{C3380CC4-5D6E-409C-BE32-E72D297353CC}">
              <c16:uniqueId val="{00000000-16F8-4481-972E-E4D682C025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6F8-4481-972E-E4D682C025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48.74</c:v>
                </c:pt>
                <c:pt idx="1">
                  <c:v>48.46</c:v>
                </c:pt>
                <c:pt idx="2">
                  <c:v>50.36</c:v>
                </c:pt>
                <c:pt idx="3">
                  <c:v>51.52</c:v>
                </c:pt>
                <c:pt idx="4">
                  <c:v>52.93</c:v>
                </c:pt>
              </c:numCache>
            </c:numRef>
          </c:val>
          <c:extLst>
            <c:ext xmlns:c16="http://schemas.microsoft.com/office/drawing/2014/chart" uri="{C3380CC4-5D6E-409C-BE32-E72D297353CC}">
              <c16:uniqueId val="{00000000-0ADD-45AE-8263-F73FBA5A11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0ADD-45AE-8263-F73FBA5A11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29.99</c:v>
                </c:pt>
                <c:pt idx="1">
                  <c:v>31.05</c:v>
                </c:pt>
                <c:pt idx="2">
                  <c:v>15.11</c:v>
                </c:pt>
                <c:pt idx="3">
                  <c:v>16.46</c:v>
                </c:pt>
                <c:pt idx="4">
                  <c:v>16.68</c:v>
                </c:pt>
              </c:numCache>
            </c:numRef>
          </c:val>
          <c:extLst>
            <c:ext xmlns:c16="http://schemas.microsoft.com/office/drawing/2014/chart" uri="{C3380CC4-5D6E-409C-BE32-E72D297353CC}">
              <c16:uniqueId val="{00000000-0765-4F78-8A78-CAD2BA4D60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0765-4F78-8A78-CAD2BA4D60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ED-4527-9015-2A05883A5A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E6ED-4527-9015-2A05883A5A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512.82000000000005</c:v>
                </c:pt>
                <c:pt idx="1">
                  <c:v>627.94000000000005</c:v>
                </c:pt>
                <c:pt idx="2">
                  <c:v>483.5</c:v>
                </c:pt>
                <c:pt idx="3">
                  <c:v>400.84</c:v>
                </c:pt>
                <c:pt idx="4">
                  <c:v>440.62</c:v>
                </c:pt>
              </c:numCache>
            </c:numRef>
          </c:val>
          <c:extLst>
            <c:ext xmlns:c16="http://schemas.microsoft.com/office/drawing/2014/chart" uri="{C3380CC4-5D6E-409C-BE32-E72D297353CC}">
              <c16:uniqueId val="{00000000-3346-46CB-A6DF-E49B9BC21DC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3346-46CB-A6DF-E49B9BC21DC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452.51</c:v>
                </c:pt>
                <c:pt idx="1">
                  <c:v>477.54</c:v>
                </c:pt>
                <c:pt idx="2">
                  <c:v>648.58000000000004</c:v>
                </c:pt>
                <c:pt idx="3">
                  <c:v>658.09</c:v>
                </c:pt>
                <c:pt idx="4">
                  <c:v>671.98</c:v>
                </c:pt>
              </c:numCache>
            </c:numRef>
          </c:val>
          <c:extLst>
            <c:ext xmlns:c16="http://schemas.microsoft.com/office/drawing/2014/chart" uri="{C3380CC4-5D6E-409C-BE32-E72D297353CC}">
              <c16:uniqueId val="{00000000-DEA2-426B-95FC-7CE6194FA19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EA2-426B-95FC-7CE6194FA19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92.95</c:v>
                </c:pt>
                <c:pt idx="1">
                  <c:v>89.15</c:v>
                </c:pt>
                <c:pt idx="2">
                  <c:v>79.88</c:v>
                </c:pt>
                <c:pt idx="3">
                  <c:v>73.739999999999995</c:v>
                </c:pt>
                <c:pt idx="4">
                  <c:v>72.62</c:v>
                </c:pt>
              </c:numCache>
            </c:numRef>
          </c:val>
          <c:extLst>
            <c:ext xmlns:c16="http://schemas.microsoft.com/office/drawing/2014/chart" uri="{C3380CC4-5D6E-409C-BE32-E72D297353CC}">
              <c16:uniqueId val="{00000000-0A48-465E-8163-C715FFB89A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0A48-465E-8163-C715FFB89A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130.81</c:v>
                </c:pt>
                <c:pt idx="1">
                  <c:v>136.31</c:v>
                </c:pt>
                <c:pt idx="2">
                  <c:v>156.13999999999999</c:v>
                </c:pt>
                <c:pt idx="3">
                  <c:v>169.84</c:v>
                </c:pt>
                <c:pt idx="4">
                  <c:v>173.11</c:v>
                </c:pt>
              </c:numCache>
            </c:numRef>
          </c:val>
          <c:extLst>
            <c:ext xmlns:c16="http://schemas.microsoft.com/office/drawing/2014/chart" uri="{C3380CC4-5D6E-409C-BE32-E72D297353CC}">
              <c16:uniqueId val="{00000000-B377-4A76-B73E-FB17930404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B377-4A76-B73E-FB17930404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22"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萩市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46439</v>
      </c>
      <c r="AM8" s="71"/>
      <c r="AN8" s="71"/>
      <c r="AO8" s="71"/>
      <c r="AP8" s="71"/>
      <c r="AQ8" s="71"/>
      <c r="AR8" s="71"/>
      <c r="AS8" s="71"/>
      <c r="AT8" s="67">
        <f>データ!$S$6</f>
        <v>698.31</v>
      </c>
      <c r="AU8" s="68"/>
      <c r="AV8" s="68"/>
      <c r="AW8" s="68"/>
      <c r="AX8" s="68"/>
      <c r="AY8" s="68"/>
      <c r="AZ8" s="68"/>
      <c r="BA8" s="68"/>
      <c r="BB8" s="70">
        <f>データ!$T$6</f>
        <v>66.5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58.41</v>
      </c>
      <c r="J10" s="68"/>
      <c r="K10" s="68"/>
      <c r="L10" s="68"/>
      <c r="M10" s="68"/>
      <c r="N10" s="68"/>
      <c r="O10" s="69"/>
      <c r="P10" s="70">
        <f>データ!$P$6</f>
        <v>93.36</v>
      </c>
      <c r="Q10" s="70"/>
      <c r="R10" s="70"/>
      <c r="S10" s="70"/>
      <c r="T10" s="70"/>
      <c r="U10" s="70"/>
      <c r="V10" s="70"/>
      <c r="W10" s="71">
        <f>データ!$Q$6</f>
        <v>2233</v>
      </c>
      <c r="X10" s="71"/>
      <c r="Y10" s="71"/>
      <c r="Z10" s="71"/>
      <c r="AA10" s="71"/>
      <c r="AB10" s="71"/>
      <c r="AC10" s="71"/>
      <c r="AD10" s="2"/>
      <c r="AE10" s="2"/>
      <c r="AF10" s="2"/>
      <c r="AG10" s="2"/>
      <c r="AH10" s="4"/>
      <c r="AI10" s="4"/>
      <c r="AJ10" s="4"/>
      <c r="AK10" s="4"/>
      <c r="AL10" s="71">
        <f>データ!$U$6</f>
        <v>42958</v>
      </c>
      <c r="AM10" s="71"/>
      <c r="AN10" s="71"/>
      <c r="AO10" s="71"/>
      <c r="AP10" s="71"/>
      <c r="AQ10" s="71"/>
      <c r="AR10" s="71"/>
      <c r="AS10" s="71"/>
      <c r="AT10" s="67">
        <f>データ!$V$6</f>
        <v>113.28</v>
      </c>
      <c r="AU10" s="68"/>
      <c r="AV10" s="68"/>
      <c r="AW10" s="68"/>
      <c r="AX10" s="68"/>
      <c r="AY10" s="68"/>
      <c r="AZ10" s="68"/>
      <c r="BA10" s="68"/>
      <c r="BB10" s="70">
        <f>データ!$W$6</f>
        <v>379.22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9CvrE/NpEKWsSboB0H8XeMeTWgx0DtqGyHbbnwyhT2bSltwzLdJ7USRo/caZoQd1kE6wfwQU3PuuJ2dpasyppA==" saltValue="sg0MdmLsuAY7herh2yDPM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352047</v>
      </c>
      <c r="D6" s="34">
        <f t="shared" si="3"/>
        <v>46</v>
      </c>
      <c r="E6" s="34">
        <f t="shared" si="3"/>
        <v>1</v>
      </c>
      <c r="F6" s="34">
        <f t="shared" si="3"/>
        <v>0</v>
      </c>
      <c r="G6" s="34">
        <f t="shared" si="3"/>
        <v>1</v>
      </c>
      <c r="H6" s="34" t="str">
        <f t="shared" si="3"/>
        <v>山口県　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58.41</v>
      </c>
      <c r="P6" s="35">
        <f t="shared" si="3"/>
        <v>93.36</v>
      </c>
      <c r="Q6" s="35">
        <f t="shared" si="3"/>
        <v>2233</v>
      </c>
      <c r="R6" s="35">
        <f t="shared" si="3"/>
        <v>46439</v>
      </c>
      <c r="S6" s="35">
        <f t="shared" si="3"/>
        <v>698.31</v>
      </c>
      <c r="T6" s="35">
        <f t="shared" si="3"/>
        <v>66.5</v>
      </c>
      <c r="U6" s="35">
        <f t="shared" si="3"/>
        <v>42958</v>
      </c>
      <c r="V6" s="35">
        <f t="shared" si="3"/>
        <v>113.28</v>
      </c>
      <c r="W6" s="35">
        <f t="shared" si="3"/>
        <v>379.22</v>
      </c>
      <c r="X6" s="36">
        <f>IF(X7="",NA(),X7)</f>
        <v>109.73</v>
      </c>
      <c r="Y6" s="36">
        <f t="shared" ref="Y6:AG6" si="4">IF(Y7="",NA(),Y7)</f>
        <v>111.29</v>
      </c>
      <c r="Z6" s="36">
        <f t="shared" si="4"/>
        <v>111.88</v>
      </c>
      <c r="AA6" s="36">
        <f t="shared" si="4"/>
        <v>104.9</v>
      </c>
      <c r="AB6" s="36">
        <f t="shared" si="4"/>
        <v>103.3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512.82000000000005</v>
      </c>
      <c r="AU6" s="36">
        <f t="shared" ref="AU6:BC6" si="6">IF(AU7="",NA(),AU7)</f>
        <v>627.94000000000005</v>
      </c>
      <c r="AV6" s="36">
        <f t="shared" si="6"/>
        <v>483.5</v>
      </c>
      <c r="AW6" s="36">
        <f t="shared" si="6"/>
        <v>400.84</v>
      </c>
      <c r="AX6" s="36">
        <f t="shared" si="6"/>
        <v>440.62</v>
      </c>
      <c r="AY6" s="36">
        <f t="shared" si="6"/>
        <v>371.31</v>
      </c>
      <c r="AZ6" s="36">
        <f t="shared" si="6"/>
        <v>377.63</v>
      </c>
      <c r="BA6" s="36">
        <f t="shared" si="6"/>
        <v>357.34</v>
      </c>
      <c r="BB6" s="36">
        <f t="shared" si="6"/>
        <v>366.03</v>
      </c>
      <c r="BC6" s="36">
        <f t="shared" si="6"/>
        <v>365.18</v>
      </c>
      <c r="BD6" s="35" t="str">
        <f>IF(BD7="","",IF(BD7="-","【-】","【"&amp;SUBSTITUTE(TEXT(BD7,"#,##0.00"),"-","△")&amp;"】"))</f>
        <v>【264.97】</v>
      </c>
      <c r="BE6" s="36">
        <f>IF(BE7="",NA(),BE7)</f>
        <v>452.51</v>
      </c>
      <c r="BF6" s="36">
        <f t="shared" ref="BF6:BN6" si="7">IF(BF7="",NA(),BF7)</f>
        <v>477.54</v>
      </c>
      <c r="BG6" s="36">
        <f t="shared" si="7"/>
        <v>648.58000000000004</v>
      </c>
      <c r="BH6" s="36">
        <f t="shared" si="7"/>
        <v>658.09</v>
      </c>
      <c r="BI6" s="36">
        <f t="shared" si="7"/>
        <v>671.98</v>
      </c>
      <c r="BJ6" s="36">
        <f t="shared" si="7"/>
        <v>373.09</v>
      </c>
      <c r="BK6" s="36">
        <f t="shared" si="7"/>
        <v>364.71</v>
      </c>
      <c r="BL6" s="36">
        <f t="shared" si="7"/>
        <v>373.69</v>
      </c>
      <c r="BM6" s="36">
        <f t="shared" si="7"/>
        <v>370.12</v>
      </c>
      <c r="BN6" s="36">
        <f t="shared" si="7"/>
        <v>371.65</v>
      </c>
      <c r="BO6" s="35" t="str">
        <f>IF(BO7="","",IF(BO7="-","【-】","【"&amp;SUBSTITUTE(TEXT(BO7,"#,##0.00"),"-","△")&amp;"】"))</f>
        <v>【266.61】</v>
      </c>
      <c r="BP6" s="36">
        <f>IF(BP7="",NA(),BP7)</f>
        <v>92.95</v>
      </c>
      <c r="BQ6" s="36">
        <f t="shared" ref="BQ6:BY6" si="8">IF(BQ7="",NA(),BQ7)</f>
        <v>89.15</v>
      </c>
      <c r="BR6" s="36">
        <f t="shared" si="8"/>
        <v>79.88</v>
      </c>
      <c r="BS6" s="36">
        <f t="shared" si="8"/>
        <v>73.739999999999995</v>
      </c>
      <c r="BT6" s="36">
        <f t="shared" si="8"/>
        <v>72.62</v>
      </c>
      <c r="BU6" s="36">
        <f t="shared" si="8"/>
        <v>99.99</v>
      </c>
      <c r="BV6" s="36">
        <f t="shared" si="8"/>
        <v>100.65</v>
      </c>
      <c r="BW6" s="36">
        <f t="shared" si="8"/>
        <v>99.87</v>
      </c>
      <c r="BX6" s="36">
        <f t="shared" si="8"/>
        <v>100.42</v>
      </c>
      <c r="BY6" s="36">
        <f t="shared" si="8"/>
        <v>98.77</v>
      </c>
      <c r="BZ6" s="35" t="str">
        <f>IF(BZ7="","",IF(BZ7="-","【-】","【"&amp;SUBSTITUTE(TEXT(BZ7,"#,##0.00"),"-","△")&amp;"】"))</f>
        <v>【103.24】</v>
      </c>
      <c r="CA6" s="36">
        <f>IF(CA7="",NA(),CA7)</f>
        <v>130.81</v>
      </c>
      <c r="CB6" s="36">
        <f t="shared" ref="CB6:CJ6" si="9">IF(CB7="",NA(),CB7)</f>
        <v>136.31</v>
      </c>
      <c r="CC6" s="36">
        <f t="shared" si="9"/>
        <v>156.13999999999999</v>
      </c>
      <c r="CD6" s="36">
        <f t="shared" si="9"/>
        <v>169.84</v>
      </c>
      <c r="CE6" s="36">
        <f t="shared" si="9"/>
        <v>173.11</v>
      </c>
      <c r="CF6" s="36">
        <f t="shared" si="9"/>
        <v>171.15</v>
      </c>
      <c r="CG6" s="36">
        <f t="shared" si="9"/>
        <v>170.19</v>
      </c>
      <c r="CH6" s="36">
        <f t="shared" si="9"/>
        <v>171.81</v>
      </c>
      <c r="CI6" s="36">
        <f t="shared" si="9"/>
        <v>171.67</v>
      </c>
      <c r="CJ6" s="36">
        <f t="shared" si="9"/>
        <v>173.67</v>
      </c>
      <c r="CK6" s="35" t="str">
        <f>IF(CK7="","",IF(CK7="-","【-】","【"&amp;SUBSTITUTE(TEXT(CK7,"#,##0.00"),"-","△")&amp;"】"))</f>
        <v>【168.38】</v>
      </c>
      <c r="CL6" s="36">
        <f>IF(CL7="",NA(),CL7)</f>
        <v>69.5</v>
      </c>
      <c r="CM6" s="36">
        <f t="shared" ref="CM6:CU6" si="10">IF(CM7="",NA(),CM7)</f>
        <v>68.319999999999993</v>
      </c>
      <c r="CN6" s="36">
        <f t="shared" si="10"/>
        <v>77.11</v>
      </c>
      <c r="CO6" s="36">
        <f t="shared" si="10"/>
        <v>76.05</v>
      </c>
      <c r="CP6" s="36">
        <f t="shared" si="10"/>
        <v>76.430000000000007</v>
      </c>
      <c r="CQ6" s="36">
        <f t="shared" si="10"/>
        <v>58.53</v>
      </c>
      <c r="CR6" s="36">
        <f t="shared" si="10"/>
        <v>59.01</v>
      </c>
      <c r="CS6" s="36">
        <f t="shared" si="10"/>
        <v>60.03</v>
      </c>
      <c r="CT6" s="36">
        <f t="shared" si="10"/>
        <v>59.74</v>
      </c>
      <c r="CU6" s="36">
        <f t="shared" si="10"/>
        <v>59.67</v>
      </c>
      <c r="CV6" s="35" t="str">
        <f>IF(CV7="","",IF(CV7="-","【-】","【"&amp;SUBSTITUTE(TEXT(CV7,"#,##0.00"),"-","△")&amp;"】"))</f>
        <v>【60.00】</v>
      </c>
      <c r="CW6" s="36">
        <f>IF(CW7="",NA(),CW7)</f>
        <v>80.61</v>
      </c>
      <c r="CX6" s="36">
        <f t="shared" ref="CX6:DF6" si="11">IF(CX7="",NA(),CX7)</f>
        <v>81.239999999999995</v>
      </c>
      <c r="CY6" s="36">
        <f t="shared" si="11"/>
        <v>81.11</v>
      </c>
      <c r="CZ6" s="36">
        <f t="shared" si="11"/>
        <v>80.39</v>
      </c>
      <c r="DA6" s="36">
        <f t="shared" si="11"/>
        <v>77.069999999999993</v>
      </c>
      <c r="DB6" s="36">
        <f t="shared" si="11"/>
        <v>85.26</v>
      </c>
      <c r="DC6" s="36">
        <f t="shared" si="11"/>
        <v>85.37</v>
      </c>
      <c r="DD6" s="36">
        <f t="shared" si="11"/>
        <v>84.81</v>
      </c>
      <c r="DE6" s="36">
        <f t="shared" si="11"/>
        <v>84.8</v>
      </c>
      <c r="DF6" s="36">
        <f t="shared" si="11"/>
        <v>84.6</v>
      </c>
      <c r="DG6" s="35" t="str">
        <f>IF(DG7="","",IF(DG7="-","【-】","【"&amp;SUBSTITUTE(TEXT(DG7,"#,##0.00"),"-","△")&amp;"】"))</f>
        <v>【89.80】</v>
      </c>
      <c r="DH6" s="36">
        <f>IF(DH7="",NA(),DH7)</f>
        <v>48.74</v>
      </c>
      <c r="DI6" s="36">
        <f t="shared" ref="DI6:DQ6" si="12">IF(DI7="",NA(),DI7)</f>
        <v>48.46</v>
      </c>
      <c r="DJ6" s="36">
        <f t="shared" si="12"/>
        <v>50.36</v>
      </c>
      <c r="DK6" s="36">
        <f t="shared" si="12"/>
        <v>51.52</v>
      </c>
      <c r="DL6" s="36">
        <f t="shared" si="12"/>
        <v>52.93</v>
      </c>
      <c r="DM6" s="36">
        <f t="shared" si="12"/>
        <v>45.75</v>
      </c>
      <c r="DN6" s="36">
        <f t="shared" si="12"/>
        <v>46.9</v>
      </c>
      <c r="DO6" s="36">
        <f t="shared" si="12"/>
        <v>47.28</v>
      </c>
      <c r="DP6" s="36">
        <f t="shared" si="12"/>
        <v>47.66</v>
      </c>
      <c r="DQ6" s="36">
        <f t="shared" si="12"/>
        <v>48.17</v>
      </c>
      <c r="DR6" s="35" t="str">
        <f>IF(DR7="","",IF(DR7="-","【-】","【"&amp;SUBSTITUTE(TEXT(DR7,"#,##0.00"),"-","△")&amp;"】"))</f>
        <v>【49.59】</v>
      </c>
      <c r="DS6" s="36">
        <f>IF(DS7="",NA(),DS7)</f>
        <v>29.99</v>
      </c>
      <c r="DT6" s="36">
        <f t="shared" ref="DT6:EB6" si="13">IF(DT7="",NA(),DT7)</f>
        <v>31.05</v>
      </c>
      <c r="DU6" s="36">
        <f t="shared" si="13"/>
        <v>15.11</v>
      </c>
      <c r="DV6" s="36">
        <f t="shared" si="13"/>
        <v>16.46</v>
      </c>
      <c r="DW6" s="36">
        <f t="shared" si="13"/>
        <v>16.68</v>
      </c>
      <c r="DX6" s="36">
        <f t="shared" si="13"/>
        <v>10.54</v>
      </c>
      <c r="DY6" s="36">
        <f t="shared" si="13"/>
        <v>12.03</v>
      </c>
      <c r="DZ6" s="36">
        <f t="shared" si="13"/>
        <v>12.19</v>
      </c>
      <c r="EA6" s="36">
        <f t="shared" si="13"/>
        <v>15.1</v>
      </c>
      <c r="EB6" s="36">
        <f t="shared" si="13"/>
        <v>17.12</v>
      </c>
      <c r="EC6" s="35" t="str">
        <f>IF(EC7="","",IF(EC7="-","【-】","【"&amp;SUBSTITUTE(TEXT(EC7,"#,##0.00"),"-","△")&amp;"】"))</f>
        <v>【19.44】</v>
      </c>
      <c r="ED6" s="36">
        <f>IF(ED7="",NA(),ED7)</f>
        <v>0.55000000000000004</v>
      </c>
      <c r="EE6" s="36">
        <f t="shared" ref="EE6:EM6" si="14">IF(EE7="",NA(),EE7)</f>
        <v>0.6</v>
      </c>
      <c r="EF6" s="36">
        <f t="shared" si="14"/>
        <v>0.43</v>
      </c>
      <c r="EG6" s="36">
        <f t="shared" si="14"/>
        <v>0.31</v>
      </c>
      <c r="EH6" s="36">
        <f t="shared" si="14"/>
        <v>0.22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352047</v>
      </c>
      <c r="D7" s="38">
        <v>46</v>
      </c>
      <c r="E7" s="38">
        <v>1</v>
      </c>
      <c r="F7" s="38">
        <v>0</v>
      </c>
      <c r="G7" s="38">
        <v>1</v>
      </c>
      <c r="H7" s="38" t="s">
        <v>93</v>
      </c>
      <c r="I7" s="38" t="s">
        <v>94</v>
      </c>
      <c r="J7" s="38" t="s">
        <v>95</v>
      </c>
      <c r="K7" s="38" t="s">
        <v>96</v>
      </c>
      <c r="L7" s="38" t="s">
        <v>97</v>
      </c>
      <c r="M7" s="38" t="s">
        <v>98</v>
      </c>
      <c r="N7" s="39" t="s">
        <v>99</v>
      </c>
      <c r="O7" s="39">
        <v>58.41</v>
      </c>
      <c r="P7" s="39">
        <v>93.36</v>
      </c>
      <c r="Q7" s="39">
        <v>2233</v>
      </c>
      <c r="R7" s="39">
        <v>46439</v>
      </c>
      <c r="S7" s="39">
        <v>698.31</v>
      </c>
      <c r="T7" s="39">
        <v>66.5</v>
      </c>
      <c r="U7" s="39">
        <v>42958</v>
      </c>
      <c r="V7" s="39">
        <v>113.28</v>
      </c>
      <c r="W7" s="39">
        <v>379.22</v>
      </c>
      <c r="X7" s="39">
        <v>109.73</v>
      </c>
      <c r="Y7" s="39">
        <v>111.29</v>
      </c>
      <c r="Z7" s="39">
        <v>111.88</v>
      </c>
      <c r="AA7" s="39">
        <v>104.9</v>
      </c>
      <c r="AB7" s="39">
        <v>103.3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512.82000000000005</v>
      </c>
      <c r="AU7" s="39">
        <v>627.94000000000005</v>
      </c>
      <c r="AV7" s="39">
        <v>483.5</v>
      </c>
      <c r="AW7" s="39">
        <v>400.84</v>
      </c>
      <c r="AX7" s="39">
        <v>440.62</v>
      </c>
      <c r="AY7" s="39">
        <v>371.31</v>
      </c>
      <c r="AZ7" s="39">
        <v>377.63</v>
      </c>
      <c r="BA7" s="39">
        <v>357.34</v>
      </c>
      <c r="BB7" s="39">
        <v>366.03</v>
      </c>
      <c r="BC7" s="39">
        <v>365.18</v>
      </c>
      <c r="BD7" s="39">
        <v>264.97000000000003</v>
      </c>
      <c r="BE7" s="39">
        <v>452.51</v>
      </c>
      <c r="BF7" s="39">
        <v>477.54</v>
      </c>
      <c r="BG7" s="39">
        <v>648.58000000000004</v>
      </c>
      <c r="BH7" s="39">
        <v>658.09</v>
      </c>
      <c r="BI7" s="39">
        <v>671.98</v>
      </c>
      <c r="BJ7" s="39">
        <v>373.09</v>
      </c>
      <c r="BK7" s="39">
        <v>364.71</v>
      </c>
      <c r="BL7" s="39">
        <v>373.69</v>
      </c>
      <c r="BM7" s="39">
        <v>370.12</v>
      </c>
      <c r="BN7" s="39">
        <v>371.65</v>
      </c>
      <c r="BO7" s="39">
        <v>266.61</v>
      </c>
      <c r="BP7" s="39">
        <v>92.95</v>
      </c>
      <c r="BQ7" s="39">
        <v>89.15</v>
      </c>
      <c r="BR7" s="39">
        <v>79.88</v>
      </c>
      <c r="BS7" s="39">
        <v>73.739999999999995</v>
      </c>
      <c r="BT7" s="39">
        <v>72.62</v>
      </c>
      <c r="BU7" s="39">
        <v>99.99</v>
      </c>
      <c r="BV7" s="39">
        <v>100.65</v>
      </c>
      <c r="BW7" s="39">
        <v>99.87</v>
      </c>
      <c r="BX7" s="39">
        <v>100.42</v>
      </c>
      <c r="BY7" s="39">
        <v>98.77</v>
      </c>
      <c r="BZ7" s="39">
        <v>103.24</v>
      </c>
      <c r="CA7" s="39">
        <v>130.81</v>
      </c>
      <c r="CB7" s="39">
        <v>136.31</v>
      </c>
      <c r="CC7" s="39">
        <v>156.13999999999999</v>
      </c>
      <c r="CD7" s="39">
        <v>169.84</v>
      </c>
      <c r="CE7" s="39">
        <v>173.11</v>
      </c>
      <c r="CF7" s="39">
        <v>171.15</v>
      </c>
      <c r="CG7" s="39">
        <v>170.19</v>
      </c>
      <c r="CH7" s="39">
        <v>171.81</v>
      </c>
      <c r="CI7" s="39">
        <v>171.67</v>
      </c>
      <c r="CJ7" s="39">
        <v>173.67</v>
      </c>
      <c r="CK7" s="39">
        <v>168.38</v>
      </c>
      <c r="CL7" s="39">
        <v>69.5</v>
      </c>
      <c r="CM7" s="39">
        <v>68.319999999999993</v>
      </c>
      <c r="CN7" s="39">
        <v>77.11</v>
      </c>
      <c r="CO7" s="39">
        <v>76.05</v>
      </c>
      <c r="CP7" s="39">
        <v>76.430000000000007</v>
      </c>
      <c r="CQ7" s="39">
        <v>58.53</v>
      </c>
      <c r="CR7" s="39">
        <v>59.01</v>
      </c>
      <c r="CS7" s="39">
        <v>60.03</v>
      </c>
      <c r="CT7" s="39">
        <v>59.74</v>
      </c>
      <c r="CU7" s="39">
        <v>59.67</v>
      </c>
      <c r="CV7" s="39">
        <v>60</v>
      </c>
      <c r="CW7" s="39">
        <v>80.61</v>
      </c>
      <c r="CX7" s="39">
        <v>81.239999999999995</v>
      </c>
      <c r="CY7" s="39">
        <v>81.11</v>
      </c>
      <c r="CZ7" s="39">
        <v>80.39</v>
      </c>
      <c r="DA7" s="39">
        <v>77.069999999999993</v>
      </c>
      <c r="DB7" s="39">
        <v>85.26</v>
      </c>
      <c r="DC7" s="39">
        <v>85.37</v>
      </c>
      <c r="DD7" s="39">
        <v>84.81</v>
      </c>
      <c r="DE7" s="39">
        <v>84.8</v>
      </c>
      <c r="DF7" s="39">
        <v>84.6</v>
      </c>
      <c r="DG7" s="39">
        <v>89.8</v>
      </c>
      <c r="DH7" s="39">
        <v>48.74</v>
      </c>
      <c r="DI7" s="39">
        <v>48.46</v>
      </c>
      <c r="DJ7" s="39">
        <v>50.36</v>
      </c>
      <c r="DK7" s="39">
        <v>51.52</v>
      </c>
      <c r="DL7" s="39">
        <v>52.93</v>
      </c>
      <c r="DM7" s="39">
        <v>45.75</v>
      </c>
      <c r="DN7" s="39">
        <v>46.9</v>
      </c>
      <c r="DO7" s="39">
        <v>47.28</v>
      </c>
      <c r="DP7" s="39">
        <v>47.66</v>
      </c>
      <c r="DQ7" s="39">
        <v>48.17</v>
      </c>
      <c r="DR7" s="39">
        <v>49.59</v>
      </c>
      <c r="DS7" s="39">
        <v>29.99</v>
      </c>
      <c r="DT7" s="39">
        <v>31.05</v>
      </c>
      <c r="DU7" s="39">
        <v>15.11</v>
      </c>
      <c r="DV7" s="39">
        <v>16.46</v>
      </c>
      <c r="DW7" s="39">
        <v>16.68</v>
      </c>
      <c r="DX7" s="39">
        <v>10.54</v>
      </c>
      <c r="DY7" s="39">
        <v>12.03</v>
      </c>
      <c r="DZ7" s="39">
        <v>12.19</v>
      </c>
      <c r="EA7" s="39">
        <v>15.1</v>
      </c>
      <c r="EB7" s="39">
        <v>17.12</v>
      </c>
      <c r="EC7" s="39">
        <v>19.440000000000001</v>
      </c>
      <c r="ED7" s="39">
        <v>0.55000000000000004</v>
      </c>
      <c r="EE7" s="39">
        <v>0.6</v>
      </c>
      <c r="EF7" s="39">
        <v>0.43</v>
      </c>
      <c r="EG7" s="39">
        <v>0.31</v>
      </c>
      <c r="EH7" s="39">
        <v>0.22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46388</v>
      </c>
      <c r="C10" s="43">
        <f>DATEVALUE($B7+12-C11&amp;"/1/"&amp;C12)</f>
        <v>46753</v>
      </c>
      <c r="D10" s="43">
        <f>DATEVALUE($B7+12-D11&amp;"/1/"&amp;D12)</f>
        <v>47119</v>
      </c>
      <c r="E10" s="43">
        <f>DATEVALUE($B7+12-E11&amp;"/1/"&amp;E12)</f>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BHG026016</cp:lastModifiedBy>
  <cp:lastPrinted>2021-02-03T05:30:53Z</cp:lastPrinted>
  <dcterms:created xsi:type="dcterms:W3CDTF">2020-12-04T02:13:49Z</dcterms:created>
  <dcterms:modified xsi:type="dcterms:W3CDTF">2021-02-03T05:34:36Z</dcterms:modified>
  <cp:category/>
</cp:coreProperties>
</file>