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485" windowHeight="4785" tabRatio="599" firstSheet="17" activeTab="23"/>
  </bookViews>
  <sheets>
    <sheet name="地域別4月末" sheetId="1" r:id="rId1"/>
    <sheet name="年齢別4月末" sheetId="2" r:id="rId2"/>
    <sheet name="地域別5月末" sheetId="3" r:id="rId3"/>
    <sheet name="年齢別5月末" sheetId="4" r:id="rId4"/>
    <sheet name="地域別6月末" sheetId="5" r:id="rId5"/>
    <sheet name="年齢別6月末" sheetId="6" r:id="rId6"/>
    <sheet name="地域別7月末" sheetId="7" r:id="rId7"/>
    <sheet name="年齢別7月末 " sheetId="8" r:id="rId8"/>
    <sheet name="地域別8月末" sheetId="9" r:id="rId9"/>
    <sheet name="年齢別8月末" sheetId="10" r:id="rId10"/>
    <sheet name="地域別9月末" sheetId="11" r:id="rId11"/>
    <sheet name="年齢別9月末" sheetId="12" r:id="rId12"/>
    <sheet name="地域別10月末" sheetId="13" r:id="rId13"/>
    <sheet name="年齢別10月末" sheetId="14" r:id="rId14"/>
    <sheet name="地域別11月末" sheetId="15" r:id="rId15"/>
    <sheet name="年齢別11月末" sheetId="16" r:id="rId16"/>
    <sheet name="地域別12月末" sheetId="17" r:id="rId17"/>
    <sheet name="年齢別12月末" sheetId="18" r:id="rId18"/>
    <sheet name="地域別1月末" sheetId="19" r:id="rId19"/>
    <sheet name="年齢別1月末" sheetId="20" r:id="rId20"/>
    <sheet name="地域別2月末" sheetId="21" r:id="rId21"/>
    <sheet name="年齢別2月末" sheetId="22" r:id="rId22"/>
    <sheet name="地域別3月末" sheetId="23" r:id="rId23"/>
    <sheet name="年齢別3月末" sheetId="24" r:id="rId24"/>
  </sheets>
  <definedNames/>
  <calcPr fullCalcOnLoad="1"/>
</workbook>
</file>

<file path=xl/sharedStrings.xml><?xml version="1.0" encoding="utf-8"?>
<sst xmlns="http://schemas.openxmlformats.org/spreadsheetml/2006/main" count="1092" uniqueCount="97">
  <si>
    <t>住民基本台帳より</t>
  </si>
  <si>
    <t>計</t>
  </si>
  <si>
    <t>男</t>
  </si>
  <si>
    <t>女</t>
  </si>
  <si>
    <t>年少人口</t>
  </si>
  <si>
    <t>０～１４歳</t>
  </si>
  <si>
    <t>生産年齢人口</t>
  </si>
  <si>
    <t>１５～６４歳</t>
  </si>
  <si>
    <t>実　　数</t>
  </si>
  <si>
    <t>老年人口</t>
  </si>
  <si>
    <t>６５歳以上</t>
  </si>
  <si>
    <t>総　　数</t>
  </si>
  <si>
    <t>（総数）</t>
  </si>
  <si>
    <t>（男）</t>
  </si>
  <si>
    <t>構成割合</t>
  </si>
  <si>
    <t>再掲　越ヶ浜</t>
  </si>
  <si>
    <t>再掲　木  間</t>
  </si>
  <si>
    <t>再掲　小  畑</t>
  </si>
  <si>
    <t>川　  　内</t>
  </si>
  <si>
    <t>椿　  　東</t>
  </si>
  <si>
    <t>山　  　田</t>
  </si>
  <si>
    <t>三　　  見</t>
  </si>
  <si>
    <t>大　　  井</t>
  </si>
  <si>
    <t>大　  　島</t>
  </si>
  <si>
    <t>相　　  島</t>
  </si>
  <si>
    <t>櫃　 　 島</t>
  </si>
  <si>
    <t>見　  　島</t>
  </si>
  <si>
    <t xml:space="preserve">   椿</t>
  </si>
  <si>
    <t>年齢層</t>
  </si>
  <si>
    <t>100以上</t>
  </si>
  <si>
    <t>９５～９９歳</t>
  </si>
  <si>
    <t>９０～９４歳</t>
  </si>
  <si>
    <t>８５～８９歳</t>
  </si>
  <si>
    <t>８０～８４歳</t>
  </si>
  <si>
    <t>７５～７９歳</t>
  </si>
  <si>
    <t>７０～７４歳</t>
  </si>
  <si>
    <t>６５～６９歳</t>
  </si>
  <si>
    <t>６０～６４歳</t>
  </si>
  <si>
    <t>５５～５９歳</t>
  </si>
  <si>
    <t>５０～５４歳</t>
  </si>
  <si>
    <t>４５～４９歳</t>
  </si>
  <si>
    <t>４０～４４歳</t>
  </si>
  <si>
    <t>３５～３９歳</t>
  </si>
  <si>
    <t>３０～３４歳</t>
  </si>
  <si>
    <t>２５～２９歳</t>
  </si>
  <si>
    <t>２０～２４歳</t>
  </si>
  <si>
    <t>１５～１９歳</t>
  </si>
  <si>
    <t>５～９歳</t>
  </si>
  <si>
    <t>０～４歳</t>
  </si>
  <si>
    <t>合　計</t>
  </si>
  <si>
    <t>萩市の年齢（３区分）別人口</t>
  </si>
  <si>
    <t>(女)</t>
  </si>
  <si>
    <t>萩地域</t>
  </si>
  <si>
    <t>川上地域</t>
  </si>
  <si>
    <t>田万川地域</t>
  </si>
  <si>
    <t>むつみ地域</t>
  </si>
  <si>
    <t>旭地域</t>
  </si>
  <si>
    <t>福栄地域</t>
  </si>
  <si>
    <t>川     上</t>
  </si>
  <si>
    <t>江     崎</t>
  </si>
  <si>
    <t>小     川</t>
  </si>
  <si>
    <t>小   計</t>
  </si>
  <si>
    <t>合    計</t>
  </si>
  <si>
    <t>吉     部</t>
  </si>
  <si>
    <t>高     俣</t>
  </si>
  <si>
    <t>須     佐</t>
  </si>
  <si>
    <t>弥     富</t>
  </si>
  <si>
    <t>明     木</t>
  </si>
  <si>
    <t>福     川</t>
  </si>
  <si>
    <t>佐 々 並</t>
  </si>
  <si>
    <t>紫     福</t>
  </si>
  <si>
    <t>世 帯 数</t>
  </si>
  <si>
    <t>須佐地域</t>
  </si>
  <si>
    <t>１０～１４歳</t>
  </si>
  <si>
    <t>地域別人口と世帯数</t>
  </si>
  <si>
    <t>平成１9年4月末日現在</t>
  </si>
  <si>
    <t>平成１9年5月末日現在</t>
  </si>
  <si>
    <t>平成１9年6月末日現在</t>
  </si>
  <si>
    <t>平成１9年7月末日現在</t>
  </si>
  <si>
    <t>平成１9年8月末日現在</t>
  </si>
  <si>
    <t>平成１9年9月末日現在</t>
  </si>
  <si>
    <t>平成１9年10月末日現在</t>
  </si>
  <si>
    <t>平成１9年11月末日現在</t>
  </si>
  <si>
    <t>平成20年1月末日現在</t>
  </si>
  <si>
    <t>平成20年2月末日現在</t>
  </si>
  <si>
    <t>平成20年3月末日現在</t>
  </si>
  <si>
    <t>平成19年12月末日現在</t>
  </si>
  <si>
    <t>平成19年4月末日現在</t>
  </si>
  <si>
    <t>平成19年5月現在</t>
  </si>
  <si>
    <t>平成19年6月現在</t>
  </si>
  <si>
    <t>平成19年7月現在</t>
  </si>
  <si>
    <t>平成19年8月現在</t>
  </si>
  <si>
    <t>平成19年9月現在</t>
  </si>
  <si>
    <t>平成19年10月現在</t>
  </si>
  <si>
    <t>平成19年11月現在</t>
  </si>
  <si>
    <t>平成19年12月現在</t>
  </si>
  <si>
    <t>平成20年1月現在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</si>
</sst>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  <numFmt numFmtId="17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8" fontId="0" fillId="0" borderId="0" xfId="49" applyFont="1" applyAlignment="1">
      <alignment/>
    </xf>
    <xf numFmtId="0" fontId="4" fillId="0" borderId="0" xfId="0" applyFont="1" applyAlignment="1">
      <alignment/>
    </xf>
    <xf numFmtId="3" fontId="0" fillId="0" borderId="0" xfId="49" applyNumberFormat="1" applyFont="1" applyAlignment="1">
      <alignment/>
    </xf>
    <xf numFmtId="0" fontId="6" fillId="33" borderId="10" xfId="0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38" fontId="5" fillId="33" borderId="10" xfId="49" applyFont="1" applyFill="1" applyBorder="1" applyAlignment="1">
      <alignment/>
    </xf>
    <xf numFmtId="38" fontId="0" fillId="33" borderId="11" xfId="49" applyFont="1" applyFill="1" applyBorder="1" applyAlignment="1">
      <alignment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 vertical="center"/>
    </xf>
    <xf numFmtId="38" fontId="0" fillId="34" borderId="0" xfId="49" applyFont="1" applyFill="1" applyAlignment="1">
      <alignment/>
    </xf>
    <xf numFmtId="3" fontId="0" fillId="0" borderId="0" xfId="49" applyNumberFormat="1" applyFont="1" applyFill="1" applyAlignment="1">
      <alignment/>
    </xf>
    <xf numFmtId="0" fontId="3" fillId="34" borderId="0" xfId="0" applyFont="1" applyFill="1" applyAlignment="1">
      <alignment horizontal="center" vertical="center"/>
    </xf>
    <xf numFmtId="38" fontId="4" fillId="34" borderId="0" xfId="49" applyFont="1" applyFill="1" applyAlignment="1">
      <alignment/>
    </xf>
    <xf numFmtId="3" fontId="4" fillId="34" borderId="0" xfId="49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38" fontId="4" fillId="34" borderId="0" xfId="49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0" xfId="49" applyNumberFormat="1" applyFont="1" applyFill="1" applyAlignment="1">
      <alignment/>
    </xf>
    <xf numFmtId="38" fontId="6" fillId="35" borderId="12" xfId="49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8" fontId="6" fillId="35" borderId="13" xfId="49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38" fontId="5" fillId="35" borderId="10" xfId="49" applyFont="1" applyFill="1" applyBorder="1" applyAlignment="1">
      <alignment vertical="center"/>
    </xf>
    <xf numFmtId="38" fontId="4" fillId="35" borderId="11" xfId="49" applyFont="1" applyFill="1" applyBorder="1" applyAlignment="1">
      <alignment/>
    </xf>
    <xf numFmtId="0" fontId="4" fillId="35" borderId="11" xfId="0" applyFont="1" applyFill="1" applyBorder="1" applyAlignment="1">
      <alignment/>
    </xf>
    <xf numFmtId="38" fontId="6" fillId="35" borderId="10" xfId="49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38" fontId="0" fillId="35" borderId="11" xfId="49" applyFont="1" applyFill="1" applyBorder="1" applyAlignment="1">
      <alignment/>
    </xf>
    <xf numFmtId="0" fontId="0" fillId="35" borderId="11" xfId="0" applyFill="1" applyBorder="1" applyAlignment="1">
      <alignment/>
    </xf>
    <xf numFmtId="38" fontId="6" fillId="33" borderId="12" xfId="49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8" fontId="6" fillId="33" borderId="13" xfId="49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8" fontId="6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38" fontId="4" fillId="36" borderId="13" xfId="49" applyFont="1" applyFill="1" applyBorder="1" applyAlignment="1">
      <alignment/>
    </xf>
    <xf numFmtId="38" fontId="6" fillId="36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horizontal="right" vertical="center"/>
    </xf>
    <xf numFmtId="38" fontId="4" fillId="37" borderId="12" xfId="49" applyFont="1" applyFill="1" applyBorder="1" applyAlignment="1">
      <alignment horizontal="right" vertical="center"/>
    </xf>
    <xf numFmtId="38" fontId="6" fillId="37" borderId="12" xfId="49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38" fontId="6" fillId="37" borderId="13" xfId="49" applyFont="1" applyFill="1" applyBorder="1" applyAlignment="1">
      <alignment vertical="center"/>
    </xf>
    <xf numFmtId="38" fontId="5" fillId="37" borderId="10" xfId="49" applyFont="1" applyFill="1" applyBorder="1" applyAlignment="1">
      <alignment vertical="center"/>
    </xf>
    <xf numFmtId="0" fontId="4" fillId="37" borderId="11" xfId="0" applyFont="1" applyFill="1" applyBorder="1" applyAlignment="1">
      <alignment/>
    </xf>
    <xf numFmtId="38" fontId="6" fillId="37" borderId="10" xfId="49" applyFont="1" applyFill="1" applyBorder="1" applyAlignment="1">
      <alignment vertical="center"/>
    </xf>
    <xf numFmtId="38" fontId="5" fillId="37" borderId="10" xfId="49" applyFont="1" applyFill="1" applyBorder="1" applyAlignment="1">
      <alignment/>
    </xf>
    <xf numFmtId="38" fontId="0" fillId="37" borderId="11" xfId="49" applyFont="1" applyFill="1" applyBorder="1" applyAlignment="1">
      <alignment/>
    </xf>
    <xf numFmtId="10" fontId="5" fillId="35" borderId="10" xfId="0" applyNumberFormat="1" applyFont="1" applyFill="1" applyBorder="1" applyAlignment="1">
      <alignment vertical="center"/>
    </xf>
    <xf numFmtId="10" fontId="5" fillId="37" borderId="10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vertical="center"/>
    </xf>
    <xf numFmtId="10" fontId="5" fillId="35" borderId="10" xfId="0" applyNumberFormat="1" applyFont="1" applyFill="1" applyBorder="1" applyAlignment="1">
      <alignment/>
    </xf>
    <xf numFmtId="10" fontId="5" fillId="37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3" fontId="4" fillId="33" borderId="12" xfId="49" applyNumberFormat="1" applyFont="1" applyFill="1" applyBorder="1" applyAlignment="1">
      <alignment horizontal="right" vertical="center"/>
    </xf>
    <xf numFmtId="3" fontId="4" fillId="37" borderId="12" xfId="49" applyNumberFormat="1" applyFont="1" applyFill="1" applyBorder="1" applyAlignment="1">
      <alignment horizontal="right" vertical="center"/>
    </xf>
    <xf numFmtId="38" fontId="4" fillId="35" borderId="12" xfId="49" applyFont="1" applyFill="1" applyBorder="1" applyAlignment="1">
      <alignment horizontal="right" vertical="center"/>
    </xf>
    <xf numFmtId="3" fontId="4" fillId="35" borderId="12" xfId="49" applyNumberFormat="1" applyFont="1" applyFill="1" applyBorder="1" applyAlignment="1">
      <alignment horizontal="right" vertical="center"/>
    </xf>
    <xf numFmtId="38" fontId="4" fillId="38" borderId="0" xfId="49" applyFont="1" applyFill="1" applyAlignment="1">
      <alignment vertical="center"/>
    </xf>
    <xf numFmtId="178" fontId="4" fillId="38" borderId="0" xfId="0" applyNumberFormat="1" applyFont="1" applyFill="1" applyAlignment="1">
      <alignment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5" fillId="38" borderId="0" xfId="0" applyNumberFormat="1" applyFont="1" applyFill="1" applyBorder="1" applyAlignment="1">
      <alignment horizontal="right" vertical="center"/>
    </xf>
    <xf numFmtId="178" fontId="4" fillId="38" borderId="0" xfId="0" applyNumberFormat="1" applyFont="1" applyFill="1" applyAlignment="1">
      <alignment horizontal="right" vertical="center"/>
    </xf>
    <xf numFmtId="178" fontId="6" fillId="38" borderId="0" xfId="49" applyNumberFormat="1" applyFont="1" applyFill="1" applyBorder="1" applyAlignment="1">
      <alignment horizontal="center" vertical="center"/>
    </xf>
    <xf numFmtId="178" fontId="6" fillId="33" borderId="14" xfId="49" applyNumberFormat="1" applyFont="1" applyFill="1" applyBorder="1" applyAlignment="1">
      <alignment horizontal="center" vertical="center"/>
    </xf>
    <xf numFmtId="178" fontId="6" fillId="33" borderId="15" xfId="49" applyNumberFormat="1" applyFont="1" applyFill="1" applyBorder="1" applyAlignment="1">
      <alignment horizontal="right" vertical="center"/>
    </xf>
    <xf numFmtId="178" fontId="6" fillId="33" borderId="16" xfId="49" applyNumberFormat="1" applyFont="1" applyFill="1" applyBorder="1" applyAlignment="1">
      <alignment horizontal="center" vertical="center"/>
    </xf>
    <xf numFmtId="178" fontId="6" fillId="33" borderId="17" xfId="49" applyNumberFormat="1" applyFont="1" applyFill="1" applyBorder="1" applyAlignment="1">
      <alignment horizontal="center" vertical="center"/>
    </xf>
    <xf numFmtId="178" fontId="6" fillId="33" borderId="16" xfId="0" applyNumberFormat="1" applyFont="1" applyFill="1" applyBorder="1" applyAlignment="1">
      <alignment vertical="center"/>
    </xf>
    <xf numFmtId="178" fontId="3" fillId="38" borderId="0" xfId="0" applyNumberFormat="1" applyFont="1" applyFill="1" applyBorder="1" applyAlignment="1">
      <alignment vertical="center"/>
    </xf>
    <xf numFmtId="178" fontId="6" fillId="33" borderId="14" xfId="49" applyNumberFormat="1" applyFont="1" applyFill="1" applyBorder="1" applyAlignment="1">
      <alignment horizontal="right" vertical="center"/>
    </xf>
    <xf numFmtId="178" fontId="6" fillId="33" borderId="18" xfId="49" applyNumberFormat="1" applyFont="1" applyFill="1" applyBorder="1" applyAlignment="1">
      <alignment horizontal="right" vertical="center"/>
    </xf>
    <xf numFmtId="178" fontId="6" fillId="33" borderId="19" xfId="49" applyNumberFormat="1" applyFont="1" applyFill="1" applyBorder="1" applyAlignment="1">
      <alignment horizontal="center" vertical="center"/>
    </xf>
    <xf numFmtId="178" fontId="6" fillId="33" borderId="19" xfId="0" applyNumberFormat="1" applyFont="1" applyFill="1" applyBorder="1" applyAlignment="1">
      <alignment vertical="center"/>
    </xf>
    <xf numFmtId="178" fontId="6" fillId="38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8" fontId="4" fillId="38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4" fillId="0" borderId="0" xfId="49" applyNumberFormat="1" applyFont="1" applyFill="1" applyAlignment="1">
      <alignment vertical="center"/>
    </xf>
    <xf numFmtId="178" fontId="6" fillId="38" borderId="14" xfId="49" applyNumberFormat="1" applyFont="1" applyFill="1" applyBorder="1" applyAlignment="1">
      <alignment horizontal="center" vertical="center"/>
    </xf>
    <xf numFmtId="178" fontId="6" fillId="38" borderId="19" xfId="49" applyNumberFormat="1" applyFont="1" applyFill="1" applyBorder="1" applyAlignment="1">
      <alignment horizontal="center" vertical="center"/>
    </xf>
    <xf numFmtId="178" fontId="6" fillId="38" borderId="14" xfId="49" applyNumberFormat="1" applyFont="1" applyFill="1" applyBorder="1" applyAlignment="1">
      <alignment horizontal="right" vertical="center"/>
    </xf>
    <xf numFmtId="178" fontId="6" fillId="38" borderId="15" xfId="49" applyNumberFormat="1" applyFont="1" applyFill="1" applyBorder="1" applyAlignment="1">
      <alignment horizontal="right" vertical="center"/>
    </xf>
    <xf numFmtId="178" fontId="6" fillId="38" borderId="18" xfId="49" applyNumberFormat="1" applyFont="1" applyFill="1" applyBorder="1" applyAlignment="1">
      <alignment horizontal="right" vertical="center"/>
    </xf>
    <xf numFmtId="178" fontId="6" fillId="38" borderId="19" xfId="0" applyNumberFormat="1" applyFont="1" applyFill="1" applyBorder="1" applyAlignment="1">
      <alignment vertical="center"/>
    </xf>
    <xf numFmtId="178" fontId="6" fillId="38" borderId="18" xfId="0" applyNumberFormat="1" applyFont="1" applyFill="1" applyBorder="1" applyAlignment="1">
      <alignment vertical="center"/>
    </xf>
    <xf numFmtId="178" fontId="6" fillId="38" borderId="15" xfId="0" applyNumberFormat="1" applyFont="1" applyFill="1" applyBorder="1" applyAlignment="1">
      <alignment vertical="center"/>
    </xf>
    <xf numFmtId="178" fontId="6" fillId="38" borderId="20" xfId="49" applyNumberFormat="1" applyFont="1" applyFill="1" applyBorder="1" applyAlignment="1">
      <alignment horizontal="right" vertical="center"/>
    </xf>
    <xf numFmtId="178" fontId="6" fillId="39" borderId="17" xfId="49" applyNumberFormat="1" applyFont="1" applyFill="1" applyBorder="1" applyAlignment="1">
      <alignment horizontal="right" vertical="center"/>
    </xf>
    <xf numFmtId="178" fontId="6" fillId="39" borderId="15" xfId="49" applyNumberFormat="1" applyFont="1" applyFill="1" applyBorder="1" applyAlignment="1">
      <alignment horizontal="right" vertical="center"/>
    </xf>
    <xf numFmtId="178" fontId="6" fillId="39" borderId="16" xfId="49" applyNumberFormat="1" applyFont="1" applyFill="1" applyBorder="1" applyAlignment="1">
      <alignment horizontal="center" vertical="center"/>
    </xf>
    <xf numFmtId="178" fontId="6" fillId="39" borderId="17" xfId="49" applyNumberFormat="1" applyFont="1" applyFill="1" applyBorder="1" applyAlignment="1">
      <alignment horizontal="center" vertical="center"/>
    </xf>
    <xf numFmtId="178" fontId="6" fillId="39" borderId="16" xfId="0" applyNumberFormat="1" applyFont="1" applyFill="1" applyBorder="1" applyAlignment="1">
      <alignment vertical="center"/>
    </xf>
    <xf numFmtId="178" fontId="6" fillId="39" borderId="15" xfId="0" applyNumberFormat="1" applyFont="1" applyFill="1" applyBorder="1" applyAlignment="1">
      <alignment vertical="center"/>
    </xf>
    <xf numFmtId="178" fontId="6" fillId="39" borderId="20" xfId="49" applyNumberFormat="1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center" vertical="center"/>
    </xf>
    <xf numFmtId="38" fontId="10" fillId="34" borderId="12" xfId="49" applyFont="1" applyFill="1" applyBorder="1" applyAlignment="1">
      <alignment horizontal="center" vertical="center"/>
    </xf>
    <xf numFmtId="3" fontId="10" fillId="34" borderId="12" xfId="49" applyNumberFormat="1" applyFont="1" applyFill="1" applyBorder="1" applyAlignment="1">
      <alignment horizontal="center" vertical="center"/>
    </xf>
    <xf numFmtId="38" fontId="11" fillId="36" borderId="10" xfId="49" applyFont="1" applyFill="1" applyBorder="1" applyAlignment="1">
      <alignment horizontal="center" vertical="center"/>
    </xf>
    <xf numFmtId="38" fontId="12" fillId="36" borderId="10" xfId="49" applyFont="1" applyFill="1" applyBorder="1" applyAlignment="1">
      <alignment vertical="center"/>
    </xf>
    <xf numFmtId="38" fontId="12" fillId="36" borderId="10" xfId="49" applyFont="1" applyFill="1" applyBorder="1" applyAlignment="1">
      <alignment/>
    </xf>
    <xf numFmtId="38" fontId="10" fillId="36" borderId="12" xfId="49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178" fontId="6" fillId="38" borderId="12" xfId="0" applyNumberFormat="1" applyFont="1" applyFill="1" applyBorder="1" applyAlignment="1">
      <alignment horizontal="center" vertical="distributed"/>
    </xf>
    <xf numFmtId="178" fontId="6" fillId="33" borderId="12" xfId="0" applyNumberFormat="1" applyFont="1" applyFill="1" applyBorder="1" applyAlignment="1">
      <alignment horizontal="center" vertical="distributed"/>
    </xf>
    <xf numFmtId="178" fontId="6" fillId="37" borderId="12" xfId="0" applyNumberFormat="1" applyFont="1" applyFill="1" applyBorder="1" applyAlignment="1">
      <alignment horizontal="right" vertical="distributed"/>
    </xf>
    <xf numFmtId="178" fontId="6" fillId="39" borderId="11" xfId="0" applyNumberFormat="1" applyFont="1" applyFill="1" applyBorder="1" applyAlignment="1">
      <alignment horizontal="center" vertical="distributed"/>
    </xf>
    <xf numFmtId="38" fontId="12" fillId="36" borderId="13" xfId="49" applyFont="1" applyFill="1" applyBorder="1" applyAlignment="1">
      <alignment vertical="center"/>
    </xf>
    <xf numFmtId="0" fontId="10" fillId="36" borderId="11" xfId="0" applyFont="1" applyFill="1" applyBorder="1" applyAlignment="1">
      <alignment/>
    </xf>
    <xf numFmtId="38" fontId="13" fillId="36" borderId="11" xfId="49" applyFont="1" applyFill="1" applyBorder="1" applyAlignment="1">
      <alignment/>
    </xf>
    <xf numFmtId="178" fontId="10" fillId="0" borderId="18" xfId="0" applyNumberFormat="1" applyFont="1" applyFill="1" applyBorder="1" applyAlignment="1">
      <alignment horizontal="center" vertical="center"/>
    </xf>
    <xf numFmtId="178" fontId="10" fillId="0" borderId="19" xfId="0" applyNumberFormat="1" applyFont="1" applyFill="1" applyBorder="1" applyAlignment="1">
      <alignment horizontal="center" vertical="center"/>
    </xf>
    <xf numFmtId="38" fontId="7" fillId="34" borderId="0" xfId="49" applyFont="1" applyFill="1" applyAlignment="1">
      <alignment horizontal="right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right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38" fontId="12" fillId="37" borderId="13" xfId="49" applyFont="1" applyFill="1" applyBorder="1" applyAlignment="1">
      <alignment horizontal="center" vertical="center"/>
    </xf>
    <xf numFmtId="38" fontId="12" fillId="37" borderId="11" xfId="49" applyFont="1" applyFill="1" applyBorder="1" applyAlignment="1">
      <alignment horizontal="center" vertical="center"/>
    </xf>
    <xf numFmtId="178" fontId="4" fillId="38" borderId="18" xfId="0" applyNumberFormat="1" applyFont="1" applyFill="1" applyBorder="1" applyAlignment="1">
      <alignment horizontal="center" vertical="center"/>
    </xf>
    <xf numFmtId="178" fontId="4" fillId="38" borderId="19" xfId="0" applyNumberFormat="1" applyFont="1" applyFill="1" applyBorder="1" applyAlignment="1">
      <alignment horizontal="center" vertical="center"/>
    </xf>
    <xf numFmtId="178" fontId="6" fillId="37" borderId="18" xfId="49" applyNumberFormat="1" applyFont="1" applyFill="1" applyBorder="1" applyAlignment="1">
      <alignment horizontal="right" vertical="center"/>
    </xf>
    <xf numFmtId="178" fontId="6" fillId="37" borderId="19" xfId="0" applyNumberFormat="1" applyFont="1" applyFill="1" applyBorder="1" applyAlignment="1">
      <alignment horizontal="right" vertical="center"/>
    </xf>
    <xf numFmtId="178" fontId="11" fillId="0" borderId="18" xfId="0" applyNumberFormat="1" applyFont="1" applyFill="1" applyBorder="1" applyAlignment="1">
      <alignment horizontal="center" vertical="center"/>
    </xf>
    <xf numFmtId="178" fontId="11" fillId="0" borderId="19" xfId="0" applyNumberFormat="1" applyFont="1" applyFill="1" applyBorder="1" applyAlignment="1">
      <alignment horizontal="center" vertical="center"/>
    </xf>
    <xf numFmtId="178" fontId="6" fillId="37" borderId="14" xfId="49" applyNumberFormat="1" applyFont="1" applyFill="1" applyBorder="1" applyAlignment="1">
      <alignment horizontal="right" vertical="center"/>
    </xf>
    <xf numFmtId="178" fontId="6" fillId="37" borderId="14" xfId="0" applyNumberFormat="1" applyFont="1" applyFill="1" applyBorder="1" applyAlignment="1">
      <alignment horizontal="right" vertical="center"/>
    </xf>
    <xf numFmtId="178" fontId="10" fillId="38" borderId="13" xfId="0" applyNumberFormat="1" applyFont="1" applyFill="1" applyBorder="1" applyAlignment="1">
      <alignment horizontal="distributed" vertical="center"/>
    </xf>
    <xf numFmtId="178" fontId="10" fillId="38" borderId="10" xfId="0" applyNumberFormat="1" applyFont="1" applyFill="1" applyBorder="1" applyAlignment="1">
      <alignment horizontal="distributed" vertical="center"/>
    </xf>
    <xf numFmtId="178" fontId="10" fillId="38" borderId="11" xfId="0" applyNumberFormat="1" applyFont="1" applyFill="1" applyBorder="1" applyAlignment="1">
      <alignment horizontal="distributed" vertical="center"/>
    </xf>
    <xf numFmtId="178" fontId="2" fillId="38" borderId="0" xfId="0" applyNumberFormat="1" applyFont="1" applyFill="1" applyAlignment="1">
      <alignment horizontal="center" vertical="center"/>
    </xf>
    <xf numFmtId="178" fontId="11" fillId="38" borderId="14" xfId="49" applyNumberFormat="1" applyFont="1" applyFill="1" applyBorder="1" applyAlignment="1">
      <alignment horizontal="center" vertical="center"/>
    </xf>
    <xf numFmtId="178" fontId="11" fillId="38" borderId="18" xfId="49" applyNumberFormat="1" applyFont="1" applyFill="1" applyBorder="1" applyAlignment="1">
      <alignment horizontal="center" vertical="center"/>
    </xf>
    <xf numFmtId="178" fontId="11" fillId="38" borderId="19" xfId="49" applyNumberFormat="1" applyFont="1" applyFill="1" applyBorder="1" applyAlignment="1">
      <alignment horizontal="center"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10" fillId="33" borderId="13" xfId="0" applyNumberFormat="1" applyFont="1" applyFill="1" applyBorder="1" applyAlignment="1">
      <alignment horizontal="distributed" vertical="center"/>
    </xf>
    <xf numFmtId="178" fontId="10" fillId="33" borderId="10" xfId="0" applyNumberFormat="1" applyFont="1" applyFill="1" applyBorder="1" applyAlignment="1">
      <alignment horizontal="distributed" vertical="center"/>
    </xf>
    <xf numFmtId="178" fontId="10" fillId="33" borderId="11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3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75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7586</v>
      </c>
      <c r="E6" s="75"/>
      <c r="F6" s="76">
        <v>7383</v>
      </c>
      <c r="G6" s="77"/>
      <c r="H6" s="76">
        <v>9227</v>
      </c>
      <c r="I6" s="78"/>
      <c r="J6" s="76">
        <f aca="true" t="shared" si="0" ref="J6:J18">F6+H6</f>
        <v>16610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5416</v>
      </c>
      <c r="E7" s="81"/>
      <c r="F7" s="82">
        <v>5991</v>
      </c>
      <c r="G7" s="83"/>
      <c r="H7" s="82">
        <v>6763</v>
      </c>
      <c r="I7" s="75"/>
      <c r="J7" s="76">
        <f t="shared" si="0"/>
        <v>12754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979</v>
      </c>
      <c r="E8" s="142"/>
      <c r="F8" s="137">
        <v>1107</v>
      </c>
      <c r="G8" s="138"/>
      <c r="H8" s="141">
        <v>1204</v>
      </c>
      <c r="I8" s="142"/>
      <c r="J8" s="137">
        <f t="shared" si="0"/>
        <v>2311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677</v>
      </c>
      <c r="E9" s="142"/>
      <c r="F9" s="137">
        <v>868</v>
      </c>
      <c r="G9" s="138"/>
      <c r="H9" s="141">
        <v>981</v>
      </c>
      <c r="I9" s="142"/>
      <c r="J9" s="137">
        <f t="shared" si="0"/>
        <v>1849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1688</v>
      </c>
      <c r="E10" s="92"/>
      <c r="F10" s="94">
        <v>1967</v>
      </c>
      <c r="G10" s="91"/>
      <c r="H10" s="94">
        <v>2260</v>
      </c>
      <c r="I10" s="90"/>
      <c r="J10" s="93">
        <f t="shared" si="0"/>
        <v>4227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1391</v>
      </c>
      <c r="E11" s="92"/>
      <c r="F11" s="94">
        <v>1583</v>
      </c>
      <c r="G11" s="91"/>
      <c r="H11" s="94">
        <v>1817</v>
      </c>
      <c r="I11" s="90"/>
      <c r="J11" s="93">
        <f t="shared" si="0"/>
        <v>3400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73</v>
      </c>
      <c r="E12" s="142"/>
      <c r="F12" s="137">
        <v>82</v>
      </c>
      <c r="G12" s="138"/>
      <c r="H12" s="141">
        <v>98</v>
      </c>
      <c r="I12" s="142"/>
      <c r="J12" s="137">
        <f t="shared" si="0"/>
        <v>180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640</v>
      </c>
      <c r="E13" s="81"/>
      <c r="F13" s="82">
        <v>738</v>
      </c>
      <c r="G13" s="83"/>
      <c r="H13" s="82">
        <v>867</v>
      </c>
      <c r="I13" s="75"/>
      <c r="J13" s="76">
        <f t="shared" si="0"/>
        <v>1605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1017</v>
      </c>
      <c r="E14" s="81"/>
      <c r="F14" s="82">
        <v>1120</v>
      </c>
      <c r="G14" s="83"/>
      <c r="H14" s="82">
        <v>1366</v>
      </c>
      <c r="I14" s="75"/>
      <c r="J14" s="76">
        <f t="shared" si="0"/>
        <v>2486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298</v>
      </c>
      <c r="E15" s="81"/>
      <c r="F15" s="82">
        <v>446</v>
      </c>
      <c r="G15" s="83"/>
      <c r="H15" s="82">
        <v>506</v>
      </c>
      <c r="I15" s="75"/>
      <c r="J15" s="76">
        <f t="shared" si="0"/>
        <v>952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81</v>
      </c>
      <c r="E16" s="81"/>
      <c r="F16" s="82">
        <v>106</v>
      </c>
      <c r="G16" s="83"/>
      <c r="H16" s="82">
        <v>118</v>
      </c>
      <c r="I16" s="75"/>
      <c r="J16" s="76">
        <f t="shared" si="0"/>
        <v>224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516</v>
      </c>
      <c r="E18" s="81"/>
      <c r="F18" s="82">
        <v>562</v>
      </c>
      <c r="G18" s="83"/>
      <c r="H18" s="82">
        <v>512</v>
      </c>
      <c r="I18" s="75"/>
      <c r="J18" s="82">
        <f t="shared" si="0"/>
        <v>1074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18640</v>
      </c>
      <c r="E19" s="99"/>
      <c r="F19" s="100">
        <f>SUM(F6+F7+F10+F11+F13+F14+F15+F16+F17+F18)</f>
        <v>19900</v>
      </c>
      <c r="G19" s="101"/>
      <c r="H19" s="100">
        <f>SUM(H6+H7+H10+H11+H13+H14+H15+H16+H17+H18)</f>
        <v>23445</v>
      </c>
      <c r="I19" s="102"/>
      <c r="J19" s="100">
        <f>SUM(J6+J7+J10+J11+J13+J14+J15+J16+J17+J18)</f>
        <v>43345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459</v>
      </c>
      <c r="E20" s="95"/>
      <c r="F20" s="96">
        <v>522</v>
      </c>
      <c r="G20" s="95"/>
      <c r="H20" s="96">
        <v>619</v>
      </c>
      <c r="I20" s="95"/>
      <c r="J20" s="94">
        <f>SUM(F20:I20)</f>
        <v>1141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459</v>
      </c>
      <c r="E21" s="103"/>
      <c r="F21" s="104">
        <f>F20</f>
        <v>522</v>
      </c>
      <c r="G21" s="103"/>
      <c r="H21" s="104">
        <f>H20</f>
        <v>619</v>
      </c>
      <c r="I21" s="103"/>
      <c r="J21" s="105">
        <f>SUM(F21:I21)</f>
        <v>1141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536</v>
      </c>
      <c r="E22" s="95"/>
      <c r="F22" s="96">
        <v>570</v>
      </c>
      <c r="G22" s="95"/>
      <c r="H22" s="96">
        <v>695</v>
      </c>
      <c r="I22" s="95"/>
      <c r="J22" s="94">
        <f>SUM(F22:I22)</f>
        <v>1265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869</v>
      </c>
      <c r="E23" s="95"/>
      <c r="F23" s="97">
        <v>993</v>
      </c>
      <c r="G23" s="95"/>
      <c r="H23" s="97">
        <v>1141</v>
      </c>
      <c r="I23" s="95"/>
      <c r="J23" s="94">
        <f>SUM(F23:I23)</f>
        <v>2134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1405</v>
      </c>
      <c r="E24" s="103"/>
      <c r="F24" s="104">
        <f>F22+F23</f>
        <v>1563</v>
      </c>
      <c r="G24" s="103"/>
      <c r="H24" s="104">
        <f>H22+H23</f>
        <v>1836</v>
      </c>
      <c r="I24" s="103"/>
      <c r="J24" s="100">
        <f>F24+H24</f>
        <v>3399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508</v>
      </c>
      <c r="E25" s="95"/>
      <c r="F25" s="96">
        <v>574</v>
      </c>
      <c r="G25" s="95"/>
      <c r="H25" s="96">
        <v>652</v>
      </c>
      <c r="I25" s="95"/>
      <c r="J25" s="98">
        <f>SUM(F25:I25)</f>
        <v>1226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339</v>
      </c>
      <c r="E26" s="95"/>
      <c r="F26" s="96">
        <v>404</v>
      </c>
      <c r="G26" s="95"/>
      <c r="H26" s="96">
        <v>406</v>
      </c>
      <c r="I26" s="95"/>
      <c r="J26" s="94">
        <f>SUM(F26:I26)</f>
        <v>810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847</v>
      </c>
      <c r="E27" s="103"/>
      <c r="F27" s="104">
        <f>F25+F26</f>
        <v>978</v>
      </c>
      <c r="G27" s="103"/>
      <c r="H27" s="104">
        <f>H25+H26</f>
        <v>1058</v>
      </c>
      <c r="I27" s="103"/>
      <c r="J27" s="100">
        <f>F27+H27</f>
        <v>2036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1196</v>
      </c>
      <c r="E28" s="95"/>
      <c r="F28" s="96">
        <v>1259</v>
      </c>
      <c r="G28" s="95"/>
      <c r="H28" s="96">
        <v>1465</v>
      </c>
      <c r="I28" s="95"/>
      <c r="J28" s="98">
        <f>SUM(F28:I28)</f>
        <v>2724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315</v>
      </c>
      <c r="E29" s="95"/>
      <c r="F29" s="96">
        <v>353</v>
      </c>
      <c r="G29" s="95"/>
      <c r="H29" s="96">
        <v>387</v>
      </c>
      <c r="I29" s="95"/>
      <c r="J29" s="94">
        <f>SUM(F29:I29)</f>
        <v>740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1511</v>
      </c>
      <c r="E30" s="103"/>
      <c r="F30" s="104">
        <f>F28+F29</f>
        <v>1612</v>
      </c>
      <c r="G30" s="103"/>
      <c r="H30" s="104">
        <f>H28+H29</f>
        <v>1852</v>
      </c>
      <c r="I30" s="103"/>
      <c r="J30" s="100">
        <f>F30+H30</f>
        <v>3464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467</v>
      </c>
      <c r="E31" s="95"/>
      <c r="F31" s="96">
        <v>542</v>
      </c>
      <c r="G31" s="95"/>
      <c r="H31" s="96">
        <v>645</v>
      </c>
      <c r="I31" s="95"/>
      <c r="J31" s="98">
        <f>SUM(F31:I31)</f>
        <v>1187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326</v>
      </c>
      <c r="E32" s="95"/>
      <c r="F32" s="96">
        <v>425</v>
      </c>
      <c r="G32" s="95"/>
      <c r="H32" s="96">
        <v>458</v>
      </c>
      <c r="I32" s="95"/>
      <c r="J32" s="94">
        <f>SUM(F32:I32)</f>
        <v>883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793</v>
      </c>
      <c r="E33" s="103"/>
      <c r="F33" s="104">
        <f>F31+F32</f>
        <v>967</v>
      </c>
      <c r="G33" s="103"/>
      <c r="H33" s="104">
        <f>H31+H32</f>
        <v>1103</v>
      </c>
      <c r="I33" s="103"/>
      <c r="J33" s="100">
        <f>F33+H33</f>
        <v>2070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502</v>
      </c>
      <c r="E34" s="95"/>
      <c r="F34" s="96">
        <v>599</v>
      </c>
      <c r="G34" s="95"/>
      <c r="H34" s="96">
        <v>696</v>
      </c>
      <c r="I34" s="95"/>
      <c r="J34" s="98">
        <f>SUM(F34:I34)</f>
        <v>1295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442</v>
      </c>
      <c r="E35" s="95"/>
      <c r="F35" s="96">
        <v>513</v>
      </c>
      <c r="G35" s="95"/>
      <c r="H35" s="96">
        <v>640</v>
      </c>
      <c r="I35" s="95"/>
      <c r="J35" s="94">
        <f>SUM(F35:I35)</f>
        <v>1153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944</v>
      </c>
      <c r="E36" s="103"/>
      <c r="F36" s="104">
        <f>F34+F35</f>
        <v>1112</v>
      </c>
      <c r="G36" s="103"/>
      <c r="H36" s="104">
        <f>H34+H35</f>
        <v>1336</v>
      </c>
      <c r="I36" s="103"/>
      <c r="J36" s="100">
        <f>F36+H36</f>
        <v>2448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24599</v>
      </c>
      <c r="E37" s="140"/>
      <c r="F37" s="139">
        <f>F19+F21+F24+F27+F30+F33+F36</f>
        <v>26654</v>
      </c>
      <c r="G37" s="140"/>
      <c r="H37" s="139">
        <f>H19+H21+H24+H27+H30+H33+H36</f>
        <v>31249</v>
      </c>
      <c r="I37" s="140"/>
      <c r="J37" s="139">
        <f>J19+J21+J24+J27+J30+J33+J36</f>
        <v>57903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1">
      <selection activeCell="B4" sqref="B4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91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7</v>
      </c>
      <c r="L4" s="48">
        <v>23</v>
      </c>
      <c r="M4" s="64">
        <f aca="true" t="shared" si="0" ref="M4:M24">SUM(K4+L4)</f>
        <v>30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35</v>
      </c>
      <c r="L5" s="48">
        <v>154</v>
      </c>
      <c r="M5" s="64">
        <f t="shared" si="0"/>
        <v>189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147</v>
      </c>
      <c r="L6" s="48">
        <v>593</v>
      </c>
      <c r="M6" s="64">
        <f t="shared" si="0"/>
        <v>740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483</v>
      </c>
      <c r="L7" s="48">
        <v>1200</v>
      </c>
      <c r="M7" s="64">
        <f t="shared" si="0"/>
        <v>1683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1070</v>
      </c>
      <c r="L8" s="48">
        <v>1945</v>
      </c>
      <c r="M8" s="64">
        <f t="shared" si="0"/>
        <v>3015</v>
      </c>
      <c r="N8" s="13"/>
    </row>
    <row r="9" spans="1:14" s="2" customFormat="1" ht="22.5" customHeight="1">
      <c r="A9" s="21"/>
      <c r="B9" s="110">
        <f>C9+E9+G9</f>
        <v>26579</v>
      </c>
      <c r="C9" s="32">
        <v>3272</v>
      </c>
      <c r="D9" s="58">
        <f>SUM(C9/B9)</f>
        <v>0.12310470672335302</v>
      </c>
      <c r="E9" s="53">
        <v>15899</v>
      </c>
      <c r="F9" s="59">
        <f>SUM(E9/B9)</f>
        <v>0.598179013506904</v>
      </c>
      <c r="G9" s="5">
        <v>7408</v>
      </c>
      <c r="H9" s="60">
        <f>SUM(G9/B9)</f>
        <v>0.278716279769743</v>
      </c>
      <c r="I9" s="10"/>
      <c r="J9" s="113" t="s">
        <v>34</v>
      </c>
      <c r="K9" s="48">
        <v>1758</v>
      </c>
      <c r="L9" s="48">
        <v>2464</v>
      </c>
      <c r="M9" s="64">
        <f t="shared" si="0"/>
        <v>4222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1989</v>
      </c>
      <c r="L10" s="48">
        <v>2604</v>
      </c>
      <c r="M10" s="64">
        <f t="shared" si="0"/>
        <v>4593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1919</v>
      </c>
      <c r="L11" s="48">
        <v>2407</v>
      </c>
      <c r="M11" s="64">
        <f t="shared" si="0"/>
        <v>4326</v>
      </c>
      <c r="N11" s="13"/>
    </row>
    <row r="12" spans="1:14" s="2" customFormat="1" ht="22.5" customHeight="1">
      <c r="A12" s="21"/>
      <c r="B12" s="110">
        <f>C12+E12+G12</f>
        <v>31164</v>
      </c>
      <c r="C12" s="32">
        <v>3133</v>
      </c>
      <c r="D12" s="58">
        <f>SUM(C12/B12)</f>
        <v>0.1005326658965473</v>
      </c>
      <c r="E12" s="53">
        <v>16641</v>
      </c>
      <c r="F12" s="59">
        <f>SUM(E12/B12)</f>
        <v>0.533981517135156</v>
      </c>
      <c r="G12" s="44">
        <v>11390</v>
      </c>
      <c r="H12" s="60">
        <f>SUM(G12/B12)</f>
        <v>0.36548581696829674</v>
      </c>
      <c r="I12" s="10"/>
      <c r="J12" s="114" t="s">
        <v>37</v>
      </c>
      <c r="K12" s="49">
        <v>1942</v>
      </c>
      <c r="L12" s="49">
        <v>2372</v>
      </c>
      <c r="M12" s="65">
        <f t="shared" si="0"/>
        <v>4314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2687</v>
      </c>
      <c r="L13" s="49">
        <v>2715</v>
      </c>
      <c r="M13" s="65">
        <f t="shared" si="0"/>
        <v>5402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2074</v>
      </c>
      <c r="L14" s="49">
        <v>2069</v>
      </c>
      <c r="M14" s="65">
        <f t="shared" si="0"/>
        <v>4143</v>
      </c>
      <c r="N14" s="13"/>
    </row>
    <row r="15" spans="1:14" s="2" customFormat="1" ht="22.5" customHeight="1">
      <c r="A15" s="21"/>
      <c r="B15" s="111">
        <f>C15+E15+G15</f>
        <v>57743</v>
      </c>
      <c r="C15" s="32">
        <f>SUM(C9:C13)</f>
        <v>6405</v>
      </c>
      <c r="D15" s="61">
        <f>SUM(C15/B15)</f>
        <v>0.11092253606497757</v>
      </c>
      <c r="E15" s="56">
        <f>SUM(E9:E13)</f>
        <v>32540</v>
      </c>
      <c r="F15" s="62">
        <f>SUM(E15/B15)</f>
        <v>0.5635315103129384</v>
      </c>
      <c r="G15" s="7">
        <f>SUM(G9:G13)</f>
        <v>18798</v>
      </c>
      <c r="H15" s="63">
        <f>SUM(G15/B15)</f>
        <v>0.32554595362208405</v>
      </c>
      <c r="I15" s="25"/>
      <c r="J15" s="114" t="s">
        <v>40</v>
      </c>
      <c r="K15" s="49">
        <v>1557</v>
      </c>
      <c r="L15" s="49">
        <v>1593</v>
      </c>
      <c r="M15" s="65">
        <f t="shared" si="0"/>
        <v>3150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1254</v>
      </c>
      <c r="L16" s="49">
        <v>1400</v>
      </c>
      <c r="M16" s="65">
        <f t="shared" si="0"/>
        <v>2654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1343</v>
      </c>
      <c r="L17" s="49">
        <v>1389</v>
      </c>
      <c r="M17" s="65">
        <f t="shared" si="0"/>
        <v>2732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1511</v>
      </c>
      <c r="L18" s="49">
        <v>1477</v>
      </c>
      <c r="M18" s="65">
        <f t="shared" si="0"/>
        <v>2988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1183</v>
      </c>
      <c r="L19" s="49">
        <v>1186</v>
      </c>
      <c r="M19" s="65">
        <f t="shared" si="0"/>
        <v>2369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1076</v>
      </c>
      <c r="L20" s="49">
        <v>1163</v>
      </c>
      <c r="M20" s="65">
        <f t="shared" si="0"/>
        <v>2239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1272</v>
      </c>
      <c r="L21" s="49">
        <v>1277</v>
      </c>
      <c r="M21" s="65">
        <f>SUM(K21:L21)</f>
        <v>2549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1237</v>
      </c>
      <c r="L22" s="66">
        <v>1208</v>
      </c>
      <c r="M22" s="67">
        <f>SUM(K22:L22)</f>
        <v>2445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1080</v>
      </c>
      <c r="L23" s="66">
        <v>1035</v>
      </c>
      <c r="M23" s="67">
        <f t="shared" si="0"/>
        <v>2115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955</v>
      </c>
      <c r="L24" s="66">
        <v>890</v>
      </c>
      <c r="M24" s="67">
        <f t="shared" si="0"/>
        <v>1845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26579</v>
      </c>
      <c r="L25" s="112">
        <f>SUM(L4:L24)</f>
        <v>31164</v>
      </c>
      <c r="M25" s="112">
        <f>SUM(M4:M24)</f>
        <v>57743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N13" sqref="N13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80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7576</v>
      </c>
      <c r="E6" s="75"/>
      <c r="F6" s="76">
        <v>7364</v>
      </c>
      <c r="G6" s="77"/>
      <c r="H6" s="76">
        <v>9204</v>
      </c>
      <c r="I6" s="78"/>
      <c r="J6" s="76">
        <f aca="true" t="shared" si="0" ref="J6:J18">F6+H6</f>
        <v>16568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5435</v>
      </c>
      <c r="E7" s="81"/>
      <c r="F7" s="82">
        <v>5986</v>
      </c>
      <c r="G7" s="83"/>
      <c r="H7" s="82">
        <v>6761</v>
      </c>
      <c r="I7" s="75"/>
      <c r="J7" s="76">
        <f t="shared" si="0"/>
        <v>12747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979</v>
      </c>
      <c r="E8" s="142"/>
      <c r="F8" s="137">
        <v>1092</v>
      </c>
      <c r="G8" s="138"/>
      <c r="H8" s="141">
        <v>1196</v>
      </c>
      <c r="I8" s="142"/>
      <c r="J8" s="137">
        <f t="shared" si="0"/>
        <v>2288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676</v>
      </c>
      <c r="E9" s="142"/>
      <c r="F9" s="137">
        <v>864</v>
      </c>
      <c r="G9" s="138"/>
      <c r="H9" s="141">
        <v>978</v>
      </c>
      <c r="I9" s="142"/>
      <c r="J9" s="137">
        <f t="shared" si="0"/>
        <v>1842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1692</v>
      </c>
      <c r="E10" s="92"/>
      <c r="F10" s="94">
        <v>1973</v>
      </c>
      <c r="G10" s="91"/>
      <c r="H10" s="94">
        <v>2278</v>
      </c>
      <c r="I10" s="90"/>
      <c r="J10" s="93">
        <f t="shared" si="0"/>
        <v>4251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1391</v>
      </c>
      <c r="E11" s="92"/>
      <c r="F11" s="94">
        <v>1579</v>
      </c>
      <c r="G11" s="91"/>
      <c r="H11" s="94">
        <v>1811</v>
      </c>
      <c r="I11" s="90"/>
      <c r="J11" s="93">
        <f t="shared" si="0"/>
        <v>3390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78</v>
      </c>
      <c r="G12" s="138"/>
      <c r="H12" s="141">
        <v>95</v>
      </c>
      <c r="I12" s="142"/>
      <c r="J12" s="137">
        <f t="shared" si="0"/>
        <v>173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638</v>
      </c>
      <c r="E13" s="81"/>
      <c r="F13" s="82">
        <v>730</v>
      </c>
      <c r="G13" s="83"/>
      <c r="H13" s="82">
        <v>851</v>
      </c>
      <c r="I13" s="75"/>
      <c r="J13" s="76">
        <f t="shared" si="0"/>
        <v>1581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1014</v>
      </c>
      <c r="E14" s="81"/>
      <c r="F14" s="82">
        <v>1111</v>
      </c>
      <c r="G14" s="83"/>
      <c r="H14" s="82">
        <v>1351</v>
      </c>
      <c r="I14" s="75"/>
      <c r="J14" s="76">
        <f t="shared" si="0"/>
        <v>2462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298</v>
      </c>
      <c r="E15" s="81"/>
      <c r="F15" s="82">
        <v>441</v>
      </c>
      <c r="G15" s="83"/>
      <c r="H15" s="82">
        <v>504</v>
      </c>
      <c r="I15" s="75"/>
      <c r="J15" s="76">
        <f t="shared" si="0"/>
        <v>945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79</v>
      </c>
      <c r="E16" s="81"/>
      <c r="F16" s="82">
        <v>102</v>
      </c>
      <c r="G16" s="83"/>
      <c r="H16" s="82">
        <v>117</v>
      </c>
      <c r="I16" s="75"/>
      <c r="J16" s="76">
        <f t="shared" si="0"/>
        <v>219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520</v>
      </c>
      <c r="E18" s="81"/>
      <c r="F18" s="82">
        <v>569</v>
      </c>
      <c r="G18" s="83"/>
      <c r="H18" s="82">
        <v>512</v>
      </c>
      <c r="I18" s="75"/>
      <c r="J18" s="82">
        <f t="shared" si="0"/>
        <v>1081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18650</v>
      </c>
      <c r="E19" s="99"/>
      <c r="F19" s="100">
        <f>SUM(F6+F7+F10+F11+F13+F14+F15+F16+F17+F18)</f>
        <v>19859</v>
      </c>
      <c r="G19" s="101"/>
      <c r="H19" s="100">
        <f>SUM(H6+H7+H10+H11+H13+H14+H15+H16+H17+H18)</f>
        <v>23398</v>
      </c>
      <c r="I19" s="102"/>
      <c r="J19" s="100">
        <f>SUM(J6+J7+J10+J11+J13+J14+J15+J16+J17+J18)</f>
        <v>43257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457</v>
      </c>
      <c r="E20" s="95"/>
      <c r="F20" s="96">
        <v>524</v>
      </c>
      <c r="G20" s="95"/>
      <c r="H20" s="96">
        <v>613</v>
      </c>
      <c r="I20" s="95"/>
      <c r="J20" s="94">
        <f>SUM(F20:I20)</f>
        <v>1137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457</v>
      </c>
      <c r="E21" s="103"/>
      <c r="F21" s="104">
        <f>F20</f>
        <v>524</v>
      </c>
      <c r="G21" s="103"/>
      <c r="H21" s="104">
        <f>H20</f>
        <v>613</v>
      </c>
      <c r="I21" s="103"/>
      <c r="J21" s="105">
        <f>SUM(F21:I21)</f>
        <v>1137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536</v>
      </c>
      <c r="E22" s="95"/>
      <c r="F22" s="96">
        <v>566</v>
      </c>
      <c r="G22" s="95"/>
      <c r="H22" s="96">
        <v>689</v>
      </c>
      <c r="I22" s="95"/>
      <c r="J22" s="94">
        <f>SUM(F22:I22)</f>
        <v>1255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866</v>
      </c>
      <c r="E23" s="95"/>
      <c r="F23" s="97">
        <v>986</v>
      </c>
      <c r="G23" s="95"/>
      <c r="H23" s="97">
        <v>1128</v>
      </c>
      <c r="I23" s="95"/>
      <c r="J23" s="94">
        <f>SUM(F23:I23)</f>
        <v>2114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1402</v>
      </c>
      <c r="E24" s="103"/>
      <c r="F24" s="104">
        <f>F22+F23</f>
        <v>1552</v>
      </c>
      <c r="G24" s="103"/>
      <c r="H24" s="104">
        <f>H22+H23</f>
        <v>1817</v>
      </c>
      <c r="I24" s="103"/>
      <c r="J24" s="100">
        <f>F24+H24</f>
        <v>3369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508</v>
      </c>
      <c r="E25" s="95"/>
      <c r="F25" s="96">
        <v>574</v>
      </c>
      <c r="G25" s="95"/>
      <c r="H25" s="96">
        <v>654</v>
      </c>
      <c r="I25" s="95"/>
      <c r="J25" s="98">
        <f>SUM(F25:I25)</f>
        <v>1228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333</v>
      </c>
      <c r="E26" s="95"/>
      <c r="F26" s="96">
        <v>397</v>
      </c>
      <c r="G26" s="95"/>
      <c r="H26" s="96">
        <v>396</v>
      </c>
      <c r="I26" s="95"/>
      <c r="J26" s="94">
        <f>SUM(F26:I26)</f>
        <v>793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841</v>
      </c>
      <c r="E27" s="103"/>
      <c r="F27" s="104">
        <f>F25+F26</f>
        <v>971</v>
      </c>
      <c r="G27" s="103"/>
      <c r="H27" s="104">
        <f>H25+H26</f>
        <v>1050</v>
      </c>
      <c r="I27" s="103"/>
      <c r="J27" s="100">
        <f>F27+H27</f>
        <v>2021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1189</v>
      </c>
      <c r="E28" s="95"/>
      <c r="F28" s="96">
        <v>1242</v>
      </c>
      <c r="G28" s="95"/>
      <c r="H28" s="96">
        <v>1447</v>
      </c>
      <c r="I28" s="95"/>
      <c r="J28" s="98">
        <f>SUM(F28:I28)</f>
        <v>2689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314</v>
      </c>
      <c r="E29" s="95"/>
      <c r="F29" s="96">
        <v>349</v>
      </c>
      <c r="G29" s="95"/>
      <c r="H29" s="96">
        <v>386</v>
      </c>
      <c r="I29" s="95"/>
      <c r="J29" s="94">
        <f>SUM(F29:I29)</f>
        <v>735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1503</v>
      </c>
      <c r="E30" s="103"/>
      <c r="F30" s="104">
        <f>F28+F29</f>
        <v>1591</v>
      </c>
      <c r="G30" s="103"/>
      <c r="H30" s="104">
        <f>H28+H29</f>
        <v>1833</v>
      </c>
      <c r="I30" s="103"/>
      <c r="J30" s="100">
        <f>F30+H30</f>
        <v>3424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466</v>
      </c>
      <c r="E31" s="95"/>
      <c r="F31" s="96">
        <v>542</v>
      </c>
      <c r="G31" s="95"/>
      <c r="H31" s="96">
        <v>645</v>
      </c>
      <c r="I31" s="95"/>
      <c r="J31" s="98">
        <f>SUM(F31:I31)</f>
        <v>1187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323</v>
      </c>
      <c r="E32" s="95"/>
      <c r="F32" s="96">
        <v>416</v>
      </c>
      <c r="G32" s="95"/>
      <c r="H32" s="96">
        <v>457</v>
      </c>
      <c r="I32" s="95"/>
      <c r="J32" s="94">
        <f>SUM(F32:I32)</f>
        <v>873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789</v>
      </c>
      <c r="E33" s="103"/>
      <c r="F33" s="104">
        <f>F31+F32</f>
        <v>958</v>
      </c>
      <c r="G33" s="103"/>
      <c r="H33" s="104">
        <f>H31+H32</f>
        <v>1102</v>
      </c>
      <c r="I33" s="103"/>
      <c r="J33" s="100">
        <f>F33+H33</f>
        <v>2060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502</v>
      </c>
      <c r="E34" s="95"/>
      <c r="F34" s="96">
        <v>600</v>
      </c>
      <c r="G34" s="95"/>
      <c r="H34" s="96">
        <v>700</v>
      </c>
      <c r="I34" s="95"/>
      <c r="J34" s="98">
        <f>SUM(F34:I34)</f>
        <v>1300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444</v>
      </c>
      <c r="E35" s="95"/>
      <c r="F35" s="96">
        <v>503</v>
      </c>
      <c r="G35" s="95"/>
      <c r="H35" s="96">
        <v>633</v>
      </c>
      <c r="I35" s="95"/>
      <c r="J35" s="94">
        <f>SUM(F35:I35)</f>
        <v>1136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946</v>
      </c>
      <c r="E36" s="103"/>
      <c r="F36" s="104">
        <f>F34+F35</f>
        <v>1103</v>
      </c>
      <c r="G36" s="103"/>
      <c r="H36" s="104">
        <f>H34+H35</f>
        <v>1333</v>
      </c>
      <c r="I36" s="103"/>
      <c r="J36" s="100">
        <f>F36+H36</f>
        <v>2436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24588</v>
      </c>
      <c r="E37" s="140"/>
      <c r="F37" s="139">
        <f>F19+F21+F24+F27+F30+F33+F36</f>
        <v>26558</v>
      </c>
      <c r="G37" s="140"/>
      <c r="H37" s="139">
        <f>H19+H21+H24+H27+H30+H33+H36</f>
        <v>31146</v>
      </c>
      <c r="I37" s="140"/>
      <c r="J37" s="139">
        <f>J19+J21+J24+J27+J30+J33+J36</f>
        <v>57704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H37:I37"/>
    <mergeCell ref="J37:K37"/>
    <mergeCell ref="B28:B30"/>
    <mergeCell ref="B31:B33"/>
    <mergeCell ref="B34:B36"/>
    <mergeCell ref="D37:E37"/>
    <mergeCell ref="J12:K12"/>
    <mergeCell ref="B20:B21"/>
    <mergeCell ref="B22:B24"/>
    <mergeCell ref="B25:B27"/>
    <mergeCell ref="B6:B19"/>
    <mergeCell ref="D12:E12"/>
    <mergeCell ref="F12:G12"/>
    <mergeCell ref="H12:I12"/>
    <mergeCell ref="J8:K8"/>
    <mergeCell ref="D9:E9"/>
    <mergeCell ref="F9:G9"/>
    <mergeCell ref="H9:I9"/>
    <mergeCell ref="J9:K9"/>
    <mergeCell ref="D8:E8"/>
    <mergeCell ref="F8:G8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7">
      <selection activeCell="B4" sqref="B4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92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6</v>
      </c>
      <c r="L4" s="48">
        <v>23</v>
      </c>
      <c r="M4" s="64">
        <f aca="true" t="shared" si="0" ref="M4:M24">SUM(K4+L4)</f>
        <v>29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35</v>
      </c>
      <c r="L5" s="48">
        <v>150</v>
      </c>
      <c r="M5" s="64">
        <f t="shared" si="0"/>
        <v>185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147</v>
      </c>
      <c r="L6" s="48">
        <v>589</v>
      </c>
      <c r="M6" s="64">
        <f t="shared" si="0"/>
        <v>736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485</v>
      </c>
      <c r="L7" s="48">
        <v>1210</v>
      </c>
      <c r="M7" s="64">
        <f t="shared" si="0"/>
        <v>1695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1072</v>
      </c>
      <c r="L8" s="48">
        <v>1954</v>
      </c>
      <c r="M8" s="64">
        <f t="shared" si="0"/>
        <v>3026</v>
      </c>
      <c r="N8" s="13"/>
    </row>
    <row r="9" spans="1:14" s="2" customFormat="1" ht="22.5" customHeight="1">
      <c r="A9" s="21"/>
      <c r="B9" s="110">
        <f>C9+E9+G9</f>
        <v>26558</v>
      </c>
      <c r="C9" s="32">
        <v>3271</v>
      </c>
      <c r="D9" s="58">
        <f>SUM(C9/B9)</f>
        <v>0.12316439490925521</v>
      </c>
      <c r="E9" s="53">
        <v>15877</v>
      </c>
      <c r="F9" s="59">
        <f>SUM(E9/B9)</f>
        <v>0.5978236312975375</v>
      </c>
      <c r="G9" s="5">
        <v>7410</v>
      </c>
      <c r="H9" s="60">
        <f>SUM(G9/B9)</f>
        <v>0.2790119737932073</v>
      </c>
      <c r="I9" s="10"/>
      <c r="J9" s="113" t="s">
        <v>34</v>
      </c>
      <c r="K9" s="48">
        <v>1766</v>
      </c>
      <c r="L9" s="48">
        <v>2452</v>
      </c>
      <c r="M9" s="64">
        <f t="shared" si="0"/>
        <v>4218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1985</v>
      </c>
      <c r="L10" s="48">
        <v>2620</v>
      </c>
      <c r="M10" s="64">
        <f t="shared" si="0"/>
        <v>4605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1914</v>
      </c>
      <c r="L11" s="48">
        <v>2399</v>
      </c>
      <c r="M11" s="64">
        <f t="shared" si="0"/>
        <v>4313</v>
      </c>
      <c r="N11" s="13"/>
    </row>
    <row r="12" spans="1:14" s="2" customFormat="1" ht="22.5" customHeight="1">
      <c r="A12" s="21"/>
      <c r="B12" s="110">
        <f>C12+E12+G12</f>
        <v>31146</v>
      </c>
      <c r="C12" s="32">
        <v>3129</v>
      </c>
      <c r="D12" s="58">
        <f>SUM(C12/B12)</f>
        <v>0.1004623386630707</v>
      </c>
      <c r="E12" s="53">
        <v>16620</v>
      </c>
      <c r="F12" s="59">
        <f>SUM(E12/B12)</f>
        <v>0.5336158736274321</v>
      </c>
      <c r="G12" s="44">
        <v>11397</v>
      </c>
      <c r="H12" s="60">
        <f>SUM(G12/B12)</f>
        <v>0.3659217877094972</v>
      </c>
      <c r="I12" s="10"/>
      <c r="J12" s="114" t="s">
        <v>37</v>
      </c>
      <c r="K12" s="49">
        <v>1964</v>
      </c>
      <c r="L12" s="49">
        <v>2374</v>
      </c>
      <c r="M12" s="65">
        <f t="shared" si="0"/>
        <v>4338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2681</v>
      </c>
      <c r="L13" s="49">
        <v>2704</v>
      </c>
      <c r="M13" s="65">
        <f t="shared" si="0"/>
        <v>5385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2052</v>
      </c>
      <c r="L14" s="49">
        <v>2072</v>
      </c>
      <c r="M14" s="65">
        <f t="shared" si="0"/>
        <v>4124</v>
      </c>
      <c r="N14" s="13"/>
    </row>
    <row r="15" spans="1:14" s="2" customFormat="1" ht="22.5" customHeight="1">
      <c r="A15" s="21"/>
      <c r="B15" s="111">
        <f>C15+E15+G15</f>
        <v>57704</v>
      </c>
      <c r="C15" s="32">
        <f>SUM(C9:C13)</f>
        <v>6400</v>
      </c>
      <c r="D15" s="61">
        <f>SUM(C15/B15)</f>
        <v>0.11091085539997227</v>
      </c>
      <c r="E15" s="56">
        <f>SUM(E9:E13)</f>
        <v>32497</v>
      </c>
      <c r="F15" s="62">
        <f>SUM(E15/B15)</f>
        <v>0.5631671981145154</v>
      </c>
      <c r="G15" s="7">
        <f>SUM(G9:G13)</f>
        <v>18807</v>
      </c>
      <c r="H15" s="63">
        <f>SUM(G15/B15)</f>
        <v>0.32592194648551226</v>
      </c>
      <c r="I15" s="25"/>
      <c r="J15" s="114" t="s">
        <v>40</v>
      </c>
      <c r="K15" s="49">
        <v>1548</v>
      </c>
      <c r="L15" s="49">
        <v>1577</v>
      </c>
      <c r="M15" s="65">
        <f t="shared" si="0"/>
        <v>3125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1266</v>
      </c>
      <c r="L16" s="49">
        <v>1396</v>
      </c>
      <c r="M16" s="65">
        <f t="shared" si="0"/>
        <v>2662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1338</v>
      </c>
      <c r="L17" s="49">
        <v>1401</v>
      </c>
      <c r="M17" s="65">
        <f t="shared" si="0"/>
        <v>2739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1518</v>
      </c>
      <c r="L18" s="49">
        <v>1471</v>
      </c>
      <c r="M18" s="65">
        <f t="shared" si="0"/>
        <v>2989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1168</v>
      </c>
      <c r="L19" s="49">
        <v>1180</v>
      </c>
      <c r="M19" s="65">
        <f t="shared" si="0"/>
        <v>2348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1066</v>
      </c>
      <c r="L20" s="49">
        <v>1163</v>
      </c>
      <c r="M20" s="65">
        <f t="shared" si="0"/>
        <v>2229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1276</v>
      </c>
      <c r="L21" s="49">
        <v>1282</v>
      </c>
      <c r="M21" s="65">
        <f>SUM(K21:L21)</f>
        <v>2558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1233</v>
      </c>
      <c r="L22" s="66">
        <v>1201</v>
      </c>
      <c r="M22" s="67">
        <f>SUM(K22:L22)</f>
        <v>2434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1076</v>
      </c>
      <c r="L23" s="66">
        <v>1038</v>
      </c>
      <c r="M23" s="67">
        <f t="shared" si="0"/>
        <v>2114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962</v>
      </c>
      <c r="L24" s="66">
        <v>890</v>
      </c>
      <c r="M24" s="67">
        <f t="shared" si="0"/>
        <v>1852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26558</v>
      </c>
      <c r="L25" s="112">
        <f>SUM(L4:L24)</f>
        <v>31146</v>
      </c>
      <c r="M25" s="112">
        <f>SUM(M4:M24)</f>
        <v>57704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P13" sqref="P13:P14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81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7578</v>
      </c>
      <c r="E6" s="75"/>
      <c r="F6" s="76">
        <v>7353</v>
      </c>
      <c r="G6" s="77"/>
      <c r="H6" s="76">
        <v>9205</v>
      </c>
      <c r="I6" s="78"/>
      <c r="J6" s="76">
        <f aca="true" t="shared" si="0" ref="J6:J18">F6+H6</f>
        <v>16558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5441</v>
      </c>
      <c r="E7" s="81"/>
      <c r="F7" s="82">
        <v>5989</v>
      </c>
      <c r="G7" s="83"/>
      <c r="H7" s="82">
        <v>6766</v>
      </c>
      <c r="I7" s="75"/>
      <c r="J7" s="76">
        <f t="shared" si="0"/>
        <v>12755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977</v>
      </c>
      <c r="E8" s="142"/>
      <c r="F8" s="137">
        <v>1091</v>
      </c>
      <c r="G8" s="138"/>
      <c r="H8" s="141">
        <v>1192</v>
      </c>
      <c r="I8" s="142"/>
      <c r="J8" s="137">
        <f t="shared" si="0"/>
        <v>2283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678</v>
      </c>
      <c r="E9" s="142"/>
      <c r="F9" s="137">
        <v>867</v>
      </c>
      <c r="G9" s="138"/>
      <c r="H9" s="141">
        <v>981</v>
      </c>
      <c r="I9" s="142"/>
      <c r="J9" s="137">
        <f t="shared" si="0"/>
        <v>1848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1693</v>
      </c>
      <c r="E10" s="92"/>
      <c r="F10" s="94">
        <v>1981</v>
      </c>
      <c r="G10" s="91"/>
      <c r="H10" s="94">
        <v>2278</v>
      </c>
      <c r="I10" s="90"/>
      <c r="J10" s="93">
        <f t="shared" si="0"/>
        <v>4259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1393</v>
      </c>
      <c r="E11" s="92"/>
      <c r="F11" s="94">
        <v>1583</v>
      </c>
      <c r="G11" s="91"/>
      <c r="H11" s="94">
        <v>1822</v>
      </c>
      <c r="I11" s="90"/>
      <c r="J11" s="93">
        <f t="shared" si="0"/>
        <v>3405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77</v>
      </c>
      <c r="G12" s="138"/>
      <c r="H12" s="141">
        <v>94</v>
      </c>
      <c r="I12" s="142"/>
      <c r="J12" s="137">
        <f t="shared" si="0"/>
        <v>171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635</v>
      </c>
      <c r="E13" s="81"/>
      <c r="F13" s="82">
        <v>730</v>
      </c>
      <c r="G13" s="83"/>
      <c r="H13" s="82">
        <v>848</v>
      </c>
      <c r="I13" s="75"/>
      <c r="J13" s="76">
        <f t="shared" si="0"/>
        <v>1578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1011</v>
      </c>
      <c r="E14" s="81"/>
      <c r="F14" s="82">
        <v>1108</v>
      </c>
      <c r="G14" s="83"/>
      <c r="H14" s="82">
        <v>1346</v>
      </c>
      <c r="I14" s="75"/>
      <c r="J14" s="76">
        <f t="shared" si="0"/>
        <v>2454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298</v>
      </c>
      <c r="E15" s="81"/>
      <c r="F15" s="82">
        <v>442</v>
      </c>
      <c r="G15" s="83"/>
      <c r="H15" s="82">
        <v>503</v>
      </c>
      <c r="I15" s="75"/>
      <c r="J15" s="76">
        <f t="shared" si="0"/>
        <v>945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79</v>
      </c>
      <c r="E16" s="81"/>
      <c r="F16" s="82">
        <v>102</v>
      </c>
      <c r="G16" s="83"/>
      <c r="H16" s="82">
        <v>116</v>
      </c>
      <c r="I16" s="75"/>
      <c r="J16" s="76">
        <f t="shared" si="0"/>
        <v>218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520</v>
      </c>
      <c r="E18" s="81"/>
      <c r="F18" s="82">
        <v>569</v>
      </c>
      <c r="G18" s="83"/>
      <c r="H18" s="82">
        <v>513</v>
      </c>
      <c r="I18" s="75"/>
      <c r="J18" s="82">
        <f t="shared" si="0"/>
        <v>1082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18655</v>
      </c>
      <c r="E19" s="99"/>
      <c r="F19" s="100">
        <f>SUM(F6+F7+F10+F11+F13+F14+F15+F16+F17+F18)</f>
        <v>19861</v>
      </c>
      <c r="G19" s="101"/>
      <c r="H19" s="100">
        <f>SUM(H6+H7+H10+H11+H13+H14+H15+H16+H17+H18)</f>
        <v>23406</v>
      </c>
      <c r="I19" s="102"/>
      <c r="J19" s="100">
        <f>SUM(J6+J7+J10+J11+J13+J14+J15+J16+J17+J18)</f>
        <v>43267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457</v>
      </c>
      <c r="E20" s="95"/>
      <c r="F20" s="96">
        <v>524</v>
      </c>
      <c r="G20" s="95"/>
      <c r="H20" s="96">
        <v>610</v>
      </c>
      <c r="I20" s="95"/>
      <c r="J20" s="94">
        <f>SUM(F20:I20)</f>
        <v>1134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457</v>
      </c>
      <c r="E21" s="103"/>
      <c r="F21" s="104">
        <f>F20</f>
        <v>524</v>
      </c>
      <c r="G21" s="103"/>
      <c r="H21" s="104">
        <f>H20</f>
        <v>610</v>
      </c>
      <c r="I21" s="103"/>
      <c r="J21" s="105">
        <f>SUM(F21:I21)</f>
        <v>1134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536</v>
      </c>
      <c r="E22" s="95"/>
      <c r="F22" s="96">
        <v>563</v>
      </c>
      <c r="G22" s="95"/>
      <c r="H22" s="96">
        <v>689</v>
      </c>
      <c r="I22" s="95"/>
      <c r="J22" s="94">
        <f>SUM(F22:I22)</f>
        <v>1252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864</v>
      </c>
      <c r="E23" s="95"/>
      <c r="F23" s="97">
        <v>981</v>
      </c>
      <c r="G23" s="95"/>
      <c r="H23" s="97">
        <v>1128</v>
      </c>
      <c r="I23" s="95"/>
      <c r="J23" s="94">
        <f>SUM(F23:I23)</f>
        <v>2109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1400</v>
      </c>
      <c r="E24" s="103"/>
      <c r="F24" s="104">
        <f>F22+F23</f>
        <v>1544</v>
      </c>
      <c r="G24" s="103"/>
      <c r="H24" s="104">
        <f>H22+H23</f>
        <v>1817</v>
      </c>
      <c r="I24" s="103"/>
      <c r="J24" s="100">
        <f>F24+H24</f>
        <v>3361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506</v>
      </c>
      <c r="E25" s="95"/>
      <c r="F25" s="96">
        <v>570</v>
      </c>
      <c r="G25" s="95"/>
      <c r="H25" s="96">
        <v>653</v>
      </c>
      <c r="I25" s="95"/>
      <c r="J25" s="98">
        <f>SUM(F25:I25)</f>
        <v>1223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332</v>
      </c>
      <c r="E26" s="95"/>
      <c r="F26" s="96">
        <v>396</v>
      </c>
      <c r="G26" s="95"/>
      <c r="H26" s="96">
        <v>394</v>
      </c>
      <c r="I26" s="95"/>
      <c r="J26" s="94">
        <f>SUM(F26:I26)</f>
        <v>790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838</v>
      </c>
      <c r="E27" s="103"/>
      <c r="F27" s="104">
        <f>F25+F26</f>
        <v>966</v>
      </c>
      <c r="G27" s="103"/>
      <c r="H27" s="104">
        <f>H25+H26</f>
        <v>1047</v>
      </c>
      <c r="I27" s="103"/>
      <c r="J27" s="100">
        <f>F27+H27</f>
        <v>2013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1185</v>
      </c>
      <c r="E28" s="95"/>
      <c r="F28" s="96">
        <v>1234</v>
      </c>
      <c r="G28" s="95"/>
      <c r="H28" s="96">
        <v>1446</v>
      </c>
      <c r="I28" s="95"/>
      <c r="J28" s="98">
        <f>SUM(F28:I28)</f>
        <v>2680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313</v>
      </c>
      <c r="E29" s="95"/>
      <c r="F29" s="96">
        <v>348</v>
      </c>
      <c r="G29" s="95"/>
      <c r="H29" s="96">
        <v>385</v>
      </c>
      <c r="I29" s="95"/>
      <c r="J29" s="94">
        <f>SUM(F29:I29)</f>
        <v>733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1498</v>
      </c>
      <c r="E30" s="103"/>
      <c r="F30" s="104">
        <f>F28+F29</f>
        <v>1582</v>
      </c>
      <c r="G30" s="103"/>
      <c r="H30" s="104">
        <f>H28+H29</f>
        <v>1831</v>
      </c>
      <c r="I30" s="103"/>
      <c r="J30" s="100">
        <f>F30+H30</f>
        <v>3413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466</v>
      </c>
      <c r="E31" s="95"/>
      <c r="F31" s="96">
        <v>541</v>
      </c>
      <c r="G31" s="95"/>
      <c r="H31" s="96">
        <v>647</v>
      </c>
      <c r="I31" s="95"/>
      <c r="J31" s="98">
        <f>SUM(F31:I31)</f>
        <v>1188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323</v>
      </c>
      <c r="E32" s="95"/>
      <c r="F32" s="96">
        <v>413</v>
      </c>
      <c r="G32" s="95"/>
      <c r="H32" s="96">
        <v>455</v>
      </c>
      <c r="I32" s="95"/>
      <c r="J32" s="94">
        <f>SUM(F32:I32)</f>
        <v>868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789</v>
      </c>
      <c r="E33" s="103"/>
      <c r="F33" s="104">
        <f>F31+F32</f>
        <v>954</v>
      </c>
      <c r="G33" s="103"/>
      <c r="H33" s="104">
        <f>H31+H32</f>
        <v>1102</v>
      </c>
      <c r="I33" s="103"/>
      <c r="J33" s="100">
        <f>F33+H33</f>
        <v>2056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501</v>
      </c>
      <c r="E34" s="95"/>
      <c r="F34" s="96">
        <v>600</v>
      </c>
      <c r="G34" s="95"/>
      <c r="H34" s="96">
        <v>699</v>
      </c>
      <c r="I34" s="95"/>
      <c r="J34" s="98">
        <f>SUM(F34:I34)</f>
        <v>1299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443</v>
      </c>
      <c r="E35" s="95"/>
      <c r="F35" s="96">
        <v>503</v>
      </c>
      <c r="G35" s="95"/>
      <c r="H35" s="96">
        <v>631</v>
      </c>
      <c r="I35" s="95"/>
      <c r="J35" s="94">
        <f>SUM(F35:I35)</f>
        <v>1134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944</v>
      </c>
      <c r="E36" s="103"/>
      <c r="F36" s="104">
        <f>F34+F35</f>
        <v>1103</v>
      </c>
      <c r="G36" s="103"/>
      <c r="H36" s="104">
        <f>H34+H35</f>
        <v>1330</v>
      </c>
      <c r="I36" s="103"/>
      <c r="J36" s="100">
        <f>F36+H36</f>
        <v>2433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24581</v>
      </c>
      <c r="E37" s="140"/>
      <c r="F37" s="139">
        <f>F19+F21+F24+F27+F30+F33+F36</f>
        <v>26534</v>
      </c>
      <c r="G37" s="140"/>
      <c r="H37" s="139">
        <f>H19+H21+H24+H27+H30+H33+H36</f>
        <v>31143</v>
      </c>
      <c r="I37" s="140"/>
      <c r="J37" s="139">
        <f>J19+J21+J24+J27+J30+J33+J36</f>
        <v>57677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C1:J1"/>
    <mergeCell ref="C2:K2"/>
    <mergeCell ref="C3:K3"/>
    <mergeCell ref="B5:C5"/>
    <mergeCell ref="D5:E5"/>
    <mergeCell ref="F5:G5"/>
    <mergeCell ref="H5:I5"/>
    <mergeCell ref="J5:K5"/>
    <mergeCell ref="F9:G9"/>
    <mergeCell ref="H9:I9"/>
    <mergeCell ref="J9:K9"/>
    <mergeCell ref="D8:E8"/>
    <mergeCell ref="F8:G8"/>
    <mergeCell ref="H8:I8"/>
    <mergeCell ref="J12:K12"/>
    <mergeCell ref="B20:B21"/>
    <mergeCell ref="B22:B24"/>
    <mergeCell ref="B25:B27"/>
    <mergeCell ref="B6:B19"/>
    <mergeCell ref="D12:E12"/>
    <mergeCell ref="F12:G12"/>
    <mergeCell ref="H12:I12"/>
    <mergeCell ref="J8:K8"/>
    <mergeCell ref="D9:E9"/>
    <mergeCell ref="F37:G37"/>
    <mergeCell ref="H37:I37"/>
    <mergeCell ref="J37:K37"/>
    <mergeCell ref="B28:B30"/>
    <mergeCell ref="B31:B33"/>
    <mergeCell ref="B34:B36"/>
    <mergeCell ref="D37:E3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7">
      <selection activeCell="K24" sqref="K24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93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5</v>
      </c>
      <c r="L4" s="48">
        <v>23</v>
      </c>
      <c r="M4" s="64">
        <f aca="true" t="shared" si="0" ref="M4:M24">SUM(K4+L4)</f>
        <v>28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37</v>
      </c>
      <c r="L5" s="48">
        <v>155</v>
      </c>
      <c r="M5" s="64">
        <f t="shared" si="0"/>
        <v>192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144</v>
      </c>
      <c r="L6" s="48">
        <v>589</v>
      </c>
      <c r="M6" s="64">
        <f t="shared" si="0"/>
        <v>733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490</v>
      </c>
      <c r="L7" s="48">
        <v>1221</v>
      </c>
      <c r="M7" s="64">
        <f t="shared" si="0"/>
        <v>1711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1071</v>
      </c>
      <c r="L8" s="48">
        <v>1956</v>
      </c>
      <c r="M8" s="64">
        <f t="shared" si="0"/>
        <v>3027</v>
      </c>
      <c r="N8" s="13"/>
    </row>
    <row r="9" spans="1:14" s="2" customFormat="1" ht="22.5" customHeight="1">
      <c r="A9" s="21"/>
      <c r="B9" s="110">
        <f>C9+E9+G9</f>
        <v>26534</v>
      </c>
      <c r="C9" s="32">
        <v>3274</v>
      </c>
      <c r="D9" s="58">
        <f>SUM(C9/B9)</f>
        <v>0.12338885957639255</v>
      </c>
      <c r="E9" s="53">
        <v>15847</v>
      </c>
      <c r="F9" s="59">
        <f>SUM(E9/B9)</f>
        <v>0.5972337378457828</v>
      </c>
      <c r="G9" s="5">
        <v>7413</v>
      </c>
      <c r="H9" s="60">
        <f>SUM(G9/B9)</f>
        <v>0.2793774025778247</v>
      </c>
      <c r="I9" s="10"/>
      <c r="J9" s="113" t="s">
        <v>34</v>
      </c>
      <c r="K9" s="48">
        <v>1770</v>
      </c>
      <c r="L9" s="48">
        <v>2465</v>
      </c>
      <c r="M9" s="64">
        <f t="shared" si="0"/>
        <v>4235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1987</v>
      </c>
      <c r="L10" s="48">
        <v>2613</v>
      </c>
      <c r="M10" s="64">
        <f t="shared" si="0"/>
        <v>4600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1909</v>
      </c>
      <c r="L11" s="48">
        <v>2371</v>
      </c>
      <c r="M11" s="64">
        <f t="shared" si="0"/>
        <v>4280</v>
      </c>
      <c r="N11" s="13"/>
    </row>
    <row r="12" spans="1:14" s="2" customFormat="1" ht="22.5" customHeight="1">
      <c r="A12" s="21"/>
      <c r="B12" s="110">
        <f>C12+E12+G12</f>
        <v>31143</v>
      </c>
      <c r="C12" s="32">
        <v>3120</v>
      </c>
      <c r="D12" s="58">
        <f>SUM(C12/B12)</f>
        <v>0.10018302668336383</v>
      </c>
      <c r="E12" s="53">
        <v>16630</v>
      </c>
      <c r="F12" s="59">
        <f>SUM(E12/B12)</f>
        <v>0.5339883762001092</v>
      </c>
      <c r="G12" s="44">
        <v>11393</v>
      </c>
      <c r="H12" s="60">
        <f>SUM(G12/B12)</f>
        <v>0.365828597116527</v>
      </c>
      <c r="I12" s="10"/>
      <c r="J12" s="114" t="s">
        <v>37</v>
      </c>
      <c r="K12" s="49">
        <v>1974</v>
      </c>
      <c r="L12" s="49">
        <v>2400</v>
      </c>
      <c r="M12" s="65">
        <f t="shared" si="0"/>
        <v>4374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2662</v>
      </c>
      <c r="L13" s="49">
        <v>2692</v>
      </c>
      <c r="M13" s="65">
        <f t="shared" si="0"/>
        <v>5354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2038</v>
      </c>
      <c r="L14" s="49">
        <v>2055</v>
      </c>
      <c r="M14" s="65">
        <f t="shared" si="0"/>
        <v>4093</v>
      </c>
      <c r="N14" s="13"/>
    </row>
    <row r="15" spans="1:14" s="2" customFormat="1" ht="22.5" customHeight="1">
      <c r="A15" s="21"/>
      <c r="B15" s="111">
        <f>C15+E15+G15</f>
        <v>57677</v>
      </c>
      <c r="C15" s="32">
        <f>SUM(C9:C13)</f>
        <v>6394</v>
      </c>
      <c r="D15" s="61">
        <f>SUM(C15/B15)</f>
        <v>0.11085874785443071</v>
      </c>
      <c r="E15" s="56">
        <f>SUM(E9:E13)</f>
        <v>32477</v>
      </c>
      <c r="F15" s="62">
        <f>SUM(E15/B15)</f>
        <v>0.5630840716403419</v>
      </c>
      <c r="G15" s="7">
        <f>SUM(G9:G13)</f>
        <v>18806</v>
      </c>
      <c r="H15" s="63">
        <f>SUM(G15/B15)</f>
        <v>0.32605718050522736</v>
      </c>
      <c r="I15" s="25"/>
      <c r="J15" s="114" t="s">
        <v>40</v>
      </c>
      <c r="K15" s="49">
        <v>1543</v>
      </c>
      <c r="L15" s="49">
        <v>1567</v>
      </c>
      <c r="M15" s="65">
        <f t="shared" si="0"/>
        <v>3110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1263</v>
      </c>
      <c r="L16" s="49">
        <v>1400</v>
      </c>
      <c r="M16" s="65">
        <f t="shared" si="0"/>
        <v>2663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1344</v>
      </c>
      <c r="L17" s="49">
        <v>1404</v>
      </c>
      <c r="M17" s="65">
        <f t="shared" si="0"/>
        <v>2748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1518</v>
      </c>
      <c r="L18" s="49">
        <v>1478</v>
      </c>
      <c r="M18" s="65">
        <f t="shared" si="0"/>
        <v>2996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1162</v>
      </c>
      <c r="L19" s="49">
        <v>1175</v>
      </c>
      <c r="M19" s="65">
        <f t="shared" si="0"/>
        <v>2337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1060</v>
      </c>
      <c r="L20" s="49">
        <v>1168</v>
      </c>
      <c r="M20" s="65">
        <f t="shared" si="0"/>
        <v>2228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1283</v>
      </c>
      <c r="L21" s="49">
        <v>1291</v>
      </c>
      <c r="M21" s="65">
        <f>SUM(K21:L21)</f>
        <v>2574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1227</v>
      </c>
      <c r="L22" s="66">
        <v>1191</v>
      </c>
      <c r="M22" s="67">
        <f>SUM(K22:L22)</f>
        <v>2418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1079</v>
      </c>
      <c r="L23" s="66">
        <v>1041</v>
      </c>
      <c r="M23" s="67">
        <f t="shared" si="0"/>
        <v>2120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968</v>
      </c>
      <c r="L24" s="66">
        <v>888</v>
      </c>
      <c r="M24" s="67">
        <f t="shared" si="0"/>
        <v>1856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26534</v>
      </c>
      <c r="L25" s="112">
        <f>SUM(L4:L24)</f>
        <v>31143</v>
      </c>
      <c r="M25" s="112">
        <f>SUM(M4:M24)</f>
        <v>57677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O10" sqref="O10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82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7568</v>
      </c>
      <c r="E6" s="75"/>
      <c r="F6" s="76">
        <v>7342</v>
      </c>
      <c r="G6" s="77"/>
      <c r="H6" s="76">
        <v>9194</v>
      </c>
      <c r="I6" s="78"/>
      <c r="J6" s="76">
        <f aca="true" t="shared" si="0" ref="J6:J18">F6+H6</f>
        <v>16536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5450</v>
      </c>
      <c r="E7" s="81"/>
      <c r="F7" s="82">
        <v>5997</v>
      </c>
      <c r="G7" s="83"/>
      <c r="H7" s="82">
        <v>6754</v>
      </c>
      <c r="I7" s="75"/>
      <c r="J7" s="76">
        <f t="shared" si="0"/>
        <v>12751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977</v>
      </c>
      <c r="E8" s="142"/>
      <c r="F8" s="137">
        <v>1090</v>
      </c>
      <c r="G8" s="138"/>
      <c r="H8" s="141">
        <v>1188</v>
      </c>
      <c r="I8" s="142"/>
      <c r="J8" s="137">
        <f t="shared" si="0"/>
        <v>2278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679</v>
      </c>
      <c r="E9" s="142"/>
      <c r="F9" s="137">
        <v>865</v>
      </c>
      <c r="G9" s="138"/>
      <c r="H9" s="141">
        <v>981</v>
      </c>
      <c r="I9" s="142"/>
      <c r="J9" s="137">
        <f t="shared" si="0"/>
        <v>1846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1691</v>
      </c>
      <c r="E10" s="92"/>
      <c r="F10" s="94">
        <v>1978</v>
      </c>
      <c r="G10" s="91"/>
      <c r="H10" s="94">
        <v>2279</v>
      </c>
      <c r="I10" s="90"/>
      <c r="J10" s="93">
        <f t="shared" si="0"/>
        <v>4257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1387</v>
      </c>
      <c r="E11" s="92"/>
      <c r="F11" s="94">
        <v>1577</v>
      </c>
      <c r="G11" s="91"/>
      <c r="H11" s="94">
        <v>1815</v>
      </c>
      <c r="I11" s="90"/>
      <c r="J11" s="93">
        <f t="shared" si="0"/>
        <v>3392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77</v>
      </c>
      <c r="G12" s="138"/>
      <c r="H12" s="141">
        <v>94</v>
      </c>
      <c r="I12" s="142"/>
      <c r="J12" s="137">
        <f t="shared" si="0"/>
        <v>171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634</v>
      </c>
      <c r="E13" s="81"/>
      <c r="F13" s="82">
        <v>726</v>
      </c>
      <c r="G13" s="83"/>
      <c r="H13" s="82">
        <v>848</v>
      </c>
      <c r="I13" s="75"/>
      <c r="J13" s="76">
        <f t="shared" si="0"/>
        <v>1574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1013</v>
      </c>
      <c r="E14" s="81"/>
      <c r="F14" s="82">
        <v>1106</v>
      </c>
      <c r="G14" s="83"/>
      <c r="H14" s="82">
        <v>1344</v>
      </c>
      <c r="I14" s="75"/>
      <c r="J14" s="76">
        <f t="shared" si="0"/>
        <v>2450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297</v>
      </c>
      <c r="E15" s="81"/>
      <c r="F15" s="82">
        <v>440</v>
      </c>
      <c r="G15" s="83"/>
      <c r="H15" s="82">
        <v>501</v>
      </c>
      <c r="I15" s="75"/>
      <c r="J15" s="76">
        <f t="shared" si="0"/>
        <v>941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79</v>
      </c>
      <c r="E16" s="81"/>
      <c r="F16" s="82">
        <v>102</v>
      </c>
      <c r="G16" s="83"/>
      <c r="H16" s="82">
        <v>116</v>
      </c>
      <c r="I16" s="75"/>
      <c r="J16" s="76">
        <f t="shared" si="0"/>
        <v>218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520</v>
      </c>
      <c r="E18" s="81"/>
      <c r="F18" s="82">
        <v>566</v>
      </c>
      <c r="G18" s="83"/>
      <c r="H18" s="82">
        <v>513</v>
      </c>
      <c r="I18" s="75"/>
      <c r="J18" s="82">
        <f t="shared" si="0"/>
        <v>1079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18646</v>
      </c>
      <c r="E19" s="99"/>
      <c r="F19" s="100">
        <f>SUM(F6+F7+F10+F11+F13+F14+F15+F16+F17+F18)</f>
        <v>19838</v>
      </c>
      <c r="G19" s="101"/>
      <c r="H19" s="100">
        <f>SUM(H6+H7+H10+H11+H13+H14+H15+H16+H17+H18)</f>
        <v>23373</v>
      </c>
      <c r="I19" s="102"/>
      <c r="J19" s="100">
        <f>SUM(J6+J7+J10+J11+J13+J14+J15+J16+J17+J18)</f>
        <v>43211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458</v>
      </c>
      <c r="E20" s="95"/>
      <c r="F20" s="96">
        <v>523</v>
      </c>
      <c r="G20" s="95"/>
      <c r="H20" s="96">
        <v>610</v>
      </c>
      <c r="I20" s="95"/>
      <c r="J20" s="94">
        <f>SUM(F20:I20)</f>
        <v>1133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458</v>
      </c>
      <c r="E21" s="103"/>
      <c r="F21" s="104">
        <f>F20</f>
        <v>523</v>
      </c>
      <c r="G21" s="103"/>
      <c r="H21" s="104">
        <f>H20</f>
        <v>610</v>
      </c>
      <c r="I21" s="103"/>
      <c r="J21" s="105">
        <f>SUM(F21:I21)</f>
        <v>1133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537</v>
      </c>
      <c r="E22" s="95"/>
      <c r="F22" s="96">
        <v>562</v>
      </c>
      <c r="G22" s="95"/>
      <c r="H22" s="96">
        <v>688</v>
      </c>
      <c r="I22" s="95"/>
      <c r="J22" s="94">
        <f>SUM(F22:I22)</f>
        <v>1250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863</v>
      </c>
      <c r="E23" s="95"/>
      <c r="F23" s="97">
        <v>982</v>
      </c>
      <c r="G23" s="95"/>
      <c r="H23" s="97">
        <v>1126</v>
      </c>
      <c r="I23" s="95"/>
      <c r="J23" s="94">
        <f>SUM(F23:I23)</f>
        <v>2108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1400</v>
      </c>
      <c r="E24" s="103"/>
      <c r="F24" s="104">
        <f>F22+F23</f>
        <v>1544</v>
      </c>
      <c r="G24" s="103"/>
      <c r="H24" s="104">
        <f>H22+H23</f>
        <v>1814</v>
      </c>
      <c r="I24" s="103"/>
      <c r="J24" s="100">
        <f>F24+H24</f>
        <v>3358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506</v>
      </c>
      <c r="E25" s="95"/>
      <c r="F25" s="96">
        <v>569</v>
      </c>
      <c r="G25" s="95"/>
      <c r="H25" s="96">
        <v>653</v>
      </c>
      <c r="I25" s="95"/>
      <c r="J25" s="98">
        <f>SUM(F25:I25)</f>
        <v>1222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332</v>
      </c>
      <c r="E26" s="95"/>
      <c r="F26" s="96">
        <v>396</v>
      </c>
      <c r="G26" s="95"/>
      <c r="H26" s="96">
        <v>393</v>
      </c>
      <c r="I26" s="95"/>
      <c r="J26" s="94">
        <f>SUM(F26:I26)</f>
        <v>789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838</v>
      </c>
      <c r="E27" s="103"/>
      <c r="F27" s="104">
        <f>F25+F26</f>
        <v>965</v>
      </c>
      <c r="G27" s="103"/>
      <c r="H27" s="104">
        <f>H25+H26</f>
        <v>1046</v>
      </c>
      <c r="I27" s="103"/>
      <c r="J27" s="100">
        <f>F27+H27</f>
        <v>2011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1184</v>
      </c>
      <c r="E28" s="95"/>
      <c r="F28" s="96">
        <v>1234</v>
      </c>
      <c r="G28" s="95"/>
      <c r="H28" s="96">
        <v>1443</v>
      </c>
      <c r="I28" s="95"/>
      <c r="J28" s="98">
        <f>SUM(F28:I28)</f>
        <v>2677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314</v>
      </c>
      <c r="E29" s="95"/>
      <c r="F29" s="96">
        <v>348</v>
      </c>
      <c r="G29" s="95"/>
      <c r="H29" s="96">
        <v>386</v>
      </c>
      <c r="I29" s="95"/>
      <c r="J29" s="94">
        <f>SUM(F29:I29)</f>
        <v>734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1498</v>
      </c>
      <c r="E30" s="103"/>
      <c r="F30" s="104">
        <f>F28+F29</f>
        <v>1582</v>
      </c>
      <c r="G30" s="103"/>
      <c r="H30" s="104">
        <f>H28+H29</f>
        <v>1829</v>
      </c>
      <c r="I30" s="103"/>
      <c r="J30" s="100">
        <f>F30+H30</f>
        <v>3411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466</v>
      </c>
      <c r="E31" s="95"/>
      <c r="F31" s="96">
        <v>536</v>
      </c>
      <c r="G31" s="95"/>
      <c r="H31" s="96">
        <v>648</v>
      </c>
      <c r="I31" s="95"/>
      <c r="J31" s="98">
        <f>SUM(F31:I31)</f>
        <v>1184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324</v>
      </c>
      <c r="E32" s="95"/>
      <c r="F32" s="96">
        <v>411</v>
      </c>
      <c r="G32" s="95"/>
      <c r="H32" s="96">
        <v>455</v>
      </c>
      <c r="I32" s="95"/>
      <c r="J32" s="94">
        <f>SUM(F32:I32)</f>
        <v>866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790</v>
      </c>
      <c r="E33" s="103"/>
      <c r="F33" s="104">
        <f>F31+F32</f>
        <v>947</v>
      </c>
      <c r="G33" s="103"/>
      <c r="H33" s="104">
        <f>H31+H32</f>
        <v>1103</v>
      </c>
      <c r="I33" s="103"/>
      <c r="J33" s="100">
        <f>F33+H33</f>
        <v>2050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500</v>
      </c>
      <c r="E34" s="95"/>
      <c r="F34" s="96">
        <v>599</v>
      </c>
      <c r="G34" s="95"/>
      <c r="H34" s="96">
        <v>698</v>
      </c>
      <c r="I34" s="95"/>
      <c r="J34" s="98">
        <f>SUM(F34:I34)</f>
        <v>1297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443</v>
      </c>
      <c r="E35" s="95"/>
      <c r="F35" s="96">
        <v>503</v>
      </c>
      <c r="G35" s="95"/>
      <c r="H35" s="96">
        <v>633</v>
      </c>
      <c r="I35" s="95"/>
      <c r="J35" s="94">
        <f>SUM(F35:I35)</f>
        <v>1136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943</v>
      </c>
      <c r="E36" s="103"/>
      <c r="F36" s="104">
        <f>F34+F35</f>
        <v>1102</v>
      </c>
      <c r="G36" s="103"/>
      <c r="H36" s="104">
        <f>H34+H35</f>
        <v>1331</v>
      </c>
      <c r="I36" s="103"/>
      <c r="J36" s="100">
        <f>F36+H36</f>
        <v>2433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24573</v>
      </c>
      <c r="E37" s="140"/>
      <c r="F37" s="139">
        <f>F19+F21+F24+F27+F30+F33+F36</f>
        <v>26501</v>
      </c>
      <c r="G37" s="140"/>
      <c r="H37" s="139">
        <f>H19+H21+H24+H27+H30+H33+H36</f>
        <v>31106</v>
      </c>
      <c r="I37" s="140"/>
      <c r="J37" s="139">
        <f>J19+J21+J24+J27+J30+J33+J36</f>
        <v>57607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H37:I37"/>
    <mergeCell ref="J37:K37"/>
    <mergeCell ref="B28:B30"/>
    <mergeCell ref="B31:B33"/>
    <mergeCell ref="B34:B36"/>
    <mergeCell ref="D37:E37"/>
    <mergeCell ref="J12:K12"/>
    <mergeCell ref="B20:B21"/>
    <mergeCell ref="B22:B24"/>
    <mergeCell ref="B25:B27"/>
    <mergeCell ref="B6:B19"/>
    <mergeCell ref="D12:E12"/>
    <mergeCell ref="F12:G12"/>
    <mergeCell ref="H12:I12"/>
    <mergeCell ref="J8:K8"/>
    <mergeCell ref="D9:E9"/>
    <mergeCell ref="F9:G9"/>
    <mergeCell ref="H9:I9"/>
    <mergeCell ref="J9:K9"/>
    <mergeCell ref="D8:E8"/>
    <mergeCell ref="F8:G8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1">
      <selection activeCell="K25" sqref="K2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94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5</v>
      </c>
      <c r="L4" s="48">
        <v>25</v>
      </c>
      <c r="M4" s="64">
        <f aca="true" t="shared" si="0" ref="M4:M24">SUM(K4+L4)</f>
        <v>30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38</v>
      </c>
      <c r="L5" s="48">
        <v>156</v>
      </c>
      <c r="M5" s="64">
        <f t="shared" si="0"/>
        <v>194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146</v>
      </c>
      <c r="L6" s="48">
        <v>583</v>
      </c>
      <c r="M6" s="64">
        <f t="shared" si="0"/>
        <v>729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490</v>
      </c>
      <c r="L7" s="48">
        <v>1234</v>
      </c>
      <c r="M7" s="64">
        <f t="shared" si="0"/>
        <v>1724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1072</v>
      </c>
      <c r="L8" s="48">
        <v>1952</v>
      </c>
      <c r="M8" s="64">
        <f t="shared" si="0"/>
        <v>3024</v>
      </c>
      <c r="N8" s="13"/>
    </row>
    <row r="9" spans="1:14" s="2" customFormat="1" ht="22.5" customHeight="1">
      <c r="A9" s="21"/>
      <c r="B9" s="110">
        <f>C9+E9+G9</f>
        <v>26501</v>
      </c>
      <c r="C9" s="32">
        <v>3264</v>
      </c>
      <c r="D9" s="58">
        <f>SUM(C9/B9)</f>
        <v>0.12316516357873288</v>
      </c>
      <c r="E9" s="53">
        <v>15827</v>
      </c>
      <c r="F9" s="59">
        <f>SUM(E9/B9)</f>
        <v>0.59722274631146</v>
      </c>
      <c r="G9" s="5">
        <v>7410</v>
      </c>
      <c r="H9" s="60">
        <f>SUM(G9/B9)</f>
        <v>0.2796120901098072</v>
      </c>
      <c r="I9" s="10"/>
      <c r="J9" s="113" t="s">
        <v>34</v>
      </c>
      <c r="K9" s="48">
        <v>1772</v>
      </c>
      <c r="L9" s="48">
        <v>2471</v>
      </c>
      <c r="M9" s="64">
        <f t="shared" si="0"/>
        <v>4243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1986</v>
      </c>
      <c r="L10" s="48">
        <v>2621</v>
      </c>
      <c r="M10" s="64">
        <f t="shared" si="0"/>
        <v>4607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1901</v>
      </c>
      <c r="L11" s="48">
        <v>2346</v>
      </c>
      <c r="M11" s="64">
        <f t="shared" si="0"/>
        <v>4247</v>
      </c>
      <c r="N11" s="13"/>
    </row>
    <row r="12" spans="1:14" s="2" customFormat="1" ht="22.5" customHeight="1">
      <c r="A12" s="21"/>
      <c r="B12" s="110">
        <f>C12+E12+G12</f>
        <v>31106</v>
      </c>
      <c r="C12" s="32">
        <v>3106</v>
      </c>
      <c r="D12" s="58">
        <f>SUM(C12/B12)</f>
        <v>0.09985211856233524</v>
      </c>
      <c r="E12" s="53">
        <v>16612</v>
      </c>
      <c r="F12" s="59">
        <f>SUM(E12/B12)</f>
        <v>0.5340448788015174</v>
      </c>
      <c r="G12" s="44">
        <v>11388</v>
      </c>
      <c r="H12" s="60">
        <f>SUM(G12/B12)</f>
        <v>0.36610300263614737</v>
      </c>
      <c r="I12" s="10"/>
      <c r="J12" s="114" t="s">
        <v>37</v>
      </c>
      <c r="K12" s="49">
        <v>1986</v>
      </c>
      <c r="L12" s="49">
        <v>2416</v>
      </c>
      <c r="M12" s="65">
        <f t="shared" si="0"/>
        <v>4402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2658</v>
      </c>
      <c r="L13" s="49">
        <v>2682</v>
      </c>
      <c r="M13" s="65">
        <f t="shared" si="0"/>
        <v>5340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2029</v>
      </c>
      <c r="L14" s="49">
        <v>2041</v>
      </c>
      <c r="M14" s="65">
        <f t="shared" si="0"/>
        <v>4070</v>
      </c>
      <c r="N14" s="13"/>
    </row>
    <row r="15" spans="1:14" s="2" customFormat="1" ht="22.5" customHeight="1">
      <c r="A15" s="21"/>
      <c r="B15" s="111">
        <f>C15+E15+G15</f>
        <v>57607</v>
      </c>
      <c r="C15" s="32">
        <f>SUM(C9:C13)</f>
        <v>6370</v>
      </c>
      <c r="D15" s="61">
        <f>SUM(C15/B15)</f>
        <v>0.11057683962018505</v>
      </c>
      <c r="E15" s="56">
        <f>SUM(E9:E13)</f>
        <v>32439</v>
      </c>
      <c r="F15" s="62">
        <f>SUM(E15/B15)</f>
        <v>0.5631086499904525</v>
      </c>
      <c r="G15" s="7">
        <f>SUM(G9:G13)</f>
        <v>18798</v>
      </c>
      <c r="H15" s="63">
        <f>SUM(G15/B15)</f>
        <v>0.3263145103893624</v>
      </c>
      <c r="I15" s="25"/>
      <c r="J15" s="114" t="s">
        <v>40</v>
      </c>
      <c r="K15" s="49">
        <v>1527</v>
      </c>
      <c r="L15" s="49">
        <v>1568</v>
      </c>
      <c r="M15" s="65">
        <f t="shared" si="0"/>
        <v>3095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1262</v>
      </c>
      <c r="L16" s="49">
        <v>1392</v>
      </c>
      <c r="M16" s="65">
        <f t="shared" si="0"/>
        <v>2654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1353</v>
      </c>
      <c r="L17" s="49">
        <v>1418</v>
      </c>
      <c r="M17" s="65">
        <f t="shared" si="0"/>
        <v>2771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1503</v>
      </c>
      <c r="L18" s="49">
        <v>1471</v>
      </c>
      <c r="M18" s="65">
        <f t="shared" si="0"/>
        <v>2974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1171</v>
      </c>
      <c r="L19" s="49">
        <v>1168</v>
      </c>
      <c r="M19" s="65">
        <f t="shared" si="0"/>
        <v>2339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1057</v>
      </c>
      <c r="L20" s="49">
        <v>1165</v>
      </c>
      <c r="M20" s="65">
        <f t="shared" si="0"/>
        <v>2222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1281</v>
      </c>
      <c r="L21" s="49">
        <v>1291</v>
      </c>
      <c r="M21" s="65">
        <f>SUM(K21:L21)</f>
        <v>2572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1220</v>
      </c>
      <c r="L22" s="66">
        <v>1188</v>
      </c>
      <c r="M22" s="67">
        <f>SUM(K22:L22)</f>
        <v>2408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1081</v>
      </c>
      <c r="L23" s="66">
        <v>1041</v>
      </c>
      <c r="M23" s="67">
        <f t="shared" si="0"/>
        <v>2122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963</v>
      </c>
      <c r="L24" s="66">
        <v>877</v>
      </c>
      <c r="M24" s="67">
        <f t="shared" si="0"/>
        <v>1840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26501</v>
      </c>
      <c r="L25" s="112">
        <f>SUM(L4:L24)</f>
        <v>31106</v>
      </c>
      <c r="M25" s="112">
        <f>SUM(M4:M24)</f>
        <v>57607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N6" sqref="N6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86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7566</v>
      </c>
      <c r="E6" s="75"/>
      <c r="F6" s="76">
        <v>7344</v>
      </c>
      <c r="G6" s="77"/>
      <c r="H6" s="76">
        <v>9194</v>
      </c>
      <c r="I6" s="78"/>
      <c r="J6" s="76">
        <f aca="true" t="shared" si="0" ref="J6:J18">F6+H6</f>
        <v>16538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5450</v>
      </c>
      <c r="E7" s="81"/>
      <c r="F7" s="82">
        <v>6004</v>
      </c>
      <c r="G7" s="83"/>
      <c r="H7" s="82">
        <v>6751</v>
      </c>
      <c r="I7" s="75"/>
      <c r="J7" s="76">
        <f t="shared" si="0"/>
        <v>12755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978</v>
      </c>
      <c r="E8" s="142"/>
      <c r="F8" s="137">
        <v>1094</v>
      </c>
      <c r="G8" s="138"/>
      <c r="H8" s="141">
        <v>1187</v>
      </c>
      <c r="I8" s="142"/>
      <c r="J8" s="137">
        <f t="shared" si="0"/>
        <v>2281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679</v>
      </c>
      <c r="E9" s="142"/>
      <c r="F9" s="137">
        <v>865</v>
      </c>
      <c r="G9" s="138"/>
      <c r="H9" s="141">
        <v>980</v>
      </c>
      <c r="I9" s="142"/>
      <c r="J9" s="137">
        <f t="shared" si="0"/>
        <v>1845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1688</v>
      </c>
      <c r="E10" s="92"/>
      <c r="F10" s="94">
        <v>1976</v>
      </c>
      <c r="G10" s="91"/>
      <c r="H10" s="94">
        <v>2278</v>
      </c>
      <c r="I10" s="90"/>
      <c r="J10" s="93">
        <f t="shared" si="0"/>
        <v>4254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1387</v>
      </c>
      <c r="E11" s="92"/>
      <c r="F11" s="94">
        <v>1569</v>
      </c>
      <c r="G11" s="91"/>
      <c r="H11" s="94">
        <v>1814</v>
      </c>
      <c r="I11" s="90"/>
      <c r="J11" s="93">
        <f t="shared" si="0"/>
        <v>3383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77</v>
      </c>
      <c r="G12" s="138"/>
      <c r="H12" s="141">
        <v>94</v>
      </c>
      <c r="I12" s="142"/>
      <c r="J12" s="137">
        <f t="shared" si="0"/>
        <v>171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634</v>
      </c>
      <c r="E13" s="81"/>
      <c r="F13" s="82">
        <v>725</v>
      </c>
      <c r="G13" s="83"/>
      <c r="H13" s="82">
        <v>844</v>
      </c>
      <c r="I13" s="75"/>
      <c r="J13" s="76">
        <f t="shared" si="0"/>
        <v>1569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1011</v>
      </c>
      <c r="E14" s="81"/>
      <c r="F14" s="82">
        <v>1104</v>
      </c>
      <c r="G14" s="83"/>
      <c r="H14" s="82">
        <v>1344</v>
      </c>
      <c r="I14" s="75"/>
      <c r="J14" s="76">
        <f t="shared" si="0"/>
        <v>2448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296</v>
      </c>
      <c r="E15" s="81"/>
      <c r="F15" s="82">
        <v>438</v>
      </c>
      <c r="G15" s="83"/>
      <c r="H15" s="82">
        <v>498</v>
      </c>
      <c r="I15" s="75"/>
      <c r="J15" s="76">
        <f t="shared" si="0"/>
        <v>936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79</v>
      </c>
      <c r="E16" s="81"/>
      <c r="F16" s="82">
        <v>102</v>
      </c>
      <c r="G16" s="83"/>
      <c r="H16" s="82">
        <v>115</v>
      </c>
      <c r="I16" s="75"/>
      <c r="J16" s="76">
        <f t="shared" si="0"/>
        <v>217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523</v>
      </c>
      <c r="E18" s="81"/>
      <c r="F18" s="82">
        <v>568</v>
      </c>
      <c r="G18" s="83"/>
      <c r="H18" s="82">
        <v>510</v>
      </c>
      <c r="I18" s="75"/>
      <c r="J18" s="82">
        <f t="shared" si="0"/>
        <v>1078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18641</v>
      </c>
      <c r="E19" s="99"/>
      <c r="F19" s="100">
        <f>SUM(F6+F7+F10+F11+F13+F14+F15+F16+F17+F18)</f>
        <v>19834</v>
      </c>
      <c r="G19" s="101"/>
      <c r="H19" s="100">
        <f>SUM(H6+H7+H10+H11+H13+H14+H15+H16+H17+H18)</f>
        <v>23357</v>
      </c>
      <c r="I19" s="102"/>
      <c r="J19" s="100">
        <f>SUM(J6+J7+J10+J11+J13+J14+J15+J16+J17+J18)</f>
        <v>43191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455</v>
      </c>
      <c r="E20" s="95"/>
      <c r="F20" s="96">
        <v>517</v>
      </c>
      <c r="G20" s="95"/>
      <c r="H20" s="96">
        <v>608</v>
      </c>
      <c r="I20" s="95"/>
      <c r="J20" s="94">
        <f>SUM(F20:I20)</f>
        <v>1125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455</v>
      </c>
      <c r="E21" s="103"/>
      <c r="F21" s="104">
        <f>F20</f>
        <v>517</v>
      </c>
      <c r="G21" s="103"/>
      <c r="H21" s="104">
        <f>H20</f>
        <v>608</v>
      </c>
      <c r="I21" s="103"/>
      <c r="J21" s="105">
        <f>SUM(F21:I21)</f>
        <v>1125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535</v>
      </c>
      <c r="E22" s="95"/>
      <c r="F22" s="96">
        <v>557</v>
      </c>
      <c r="G22" s="95"/>
      <c r="H22" s="96">
        <v>682</v>
      </c>
      <c r="I22" s="95"/>
      <c r="J22" s="94">
        <f>SUM(F22:I22)</f>
        <v>1239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860</v>
      </c>
      <c r="E23" s="95"/>
      <c r="F23" s="97">
        <v>979</v>
      </c>
      <c r="G23" s="95"/>
      <c r="H23" s="97">
        <v>1119</v>
      </c>
      <c r="I23" s="95"/>
      <c r="J23" s="94">
        <f>SUM(F23:I23)</f>
        <v>2098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1395</v>
      </c>
      <c r="E24" s="103"/>
      <c r="F24" s="104">
        <f>F22+F23</f>
        <v>1536</v>
      </c>
      <c r="G24" s="103"/>
      <c r="H24" s="104">
        <f>H22+H23</f>
        <v>1801</v>
      </c>
      <c r="I24" s="103"/>
      <c r="J24" s="100">
        <f>F24+H24</f>
        <v>3337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506</v>
      </c>
      <c r="E25" s="95"/>
      <c r="F25" s="96">
        <v>568</v>
      </c>
      <c r="G25" s="95"/>
      <c r="H25" s="96">
        <v>652</v>
      </c>
      <c r="I25" s="95"/>
      <c r="J25" s="98">
        <f>SUM(F25:I25)</f>
        <v>1220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333</v>
      </c>
      <c r="E26" s="95"/>
      <c r="F26" s="96">
        <v>396</v>
      </c>
      <c r="G26" s="95"/>
      <c r="H26" s="96">
        <v>395</v>
      </c>
      <c r="I26" s="95"/>
      <c r="J26" s="94">
        <f>SUM(F26:I26)</f>
        <v>791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839</v>
      </c>
      <c r="E27" s="103"/>
      <c r="F27" s="104">
        <f>F25+F26</f>
        <v>964</v>
      </c>
      <c r="G27" s="103"/>
      <c r="H27" s="104">
        <f>H25+H26</f>
        <v>1047</v>
      </c>
      <c r="I27" s="103"/>
      <c r="J27" s="100">
        <f>F27+H27</f>
        <v>2011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1182</v>
      </c>
      <c r="E28" s="95"/>
      <c r="F28" s="96">
        <v>1231</v>
      </c>
      <c r="G28" s="95"/>
      <c r="H28" s="96">
        <v>1444</v>
      </c>
      <c r="I28" s="95"/>
      <c r="J28" s="98">
        <f>SUM(F28:I28)</f>
        <v>2675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314</v>
      </c>
      <c r="E29" s="95"/>
      <c r="F29" s="96">
        <v>347</v>
      </c>
      <c r="G29" s="95"/>
      <c r="H29" s="96">
        <v>383</v>
      </c>
      <c r="I29" s="95"/>
      <c r="J29" s="94">
        <f>SUM(F29:I29)</f>
        <v>730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1496</v>
      </c>
      <c r="E30" s="103"/>
      <c r="F30" s="104">
        <f>F28+F29</f>
        <v>1578</v>
      </c>
      <c r="G30" s="103"/>
      <c r="H30" s="104">
        <f>H28+H29</f>
        <v>1827</v>
      </c>
      <c r="I30" s="103"/>
      <c r="J30" s="100">
        <f>F30+H30</f>
        <v>3405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464</v>
      </c>
      <c r="E31" s="95"/>
      <c r="F31" s="96">
        <v>532</v>
      </c>
      <c r="G31" s="95"/>
      <c r="H31" s="96">
        <v>646</v>
      </c>
      <c r="I31" s="95"/>
      <c r="J31" s="98">
        <f>SUM(F31:I31)</f>
        <v>1178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323</v>
      </c>
      <c r="E32" s="95"/>
      <c r="F32" s="96">
        <v>410</v>
      </c>
      <c r="G32" s="95"/>
      <c r="H32" s="96">
        <v>456</v>
      </c>
      <c r="I32" s="95"/>
      <c r="J32" s="94">
        <f>SUM(F32:I32)</f>
        <v>866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787</v>
      </c>
      <c r="E33" s="103"/>
      <c r="F33" s="104">
        <f>F31+F32</f>
        <v>942</v>
      </c>
      <c r="G33" s="103"/>
      <c r="H33" s="104">
        <f>H31+H32</f>
        <v>1102</v>
      </c>
      <c r="I33" s="103"/>
      <c r="J33" s="100">
        <f>F33+H33</f>
        <v>2044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500</v>
      </c>
      <c r="E34" s="95"/>
      <c r="F34" s="96">
        <v>596</v>
      </c>
      <c r="G34" s="95"/>
      <c r="H34" s="96">
        <v>695</v>
      </c>
      <c r="I34" s="95"/>
      <c r="J34" s="98">
        <f>SUM(F34:I34)</f>
        <v>1291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442</v>
      </c>
      <c r="E35" s="95"/>
      <c r="F35" s="96">
        <v>503</v>
      </c>
      <c r="G35" s="95"/>
      <c r="H35" s="96">
        <v>634</v>
      </c>
      <c r="I35" s="95"/>
      <c r="J35" s="94">
        <f>SUM(F35:I35)</f>
        <v>1137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942</v>
      </c>
      <c r="E36" s="103"/>
      <c r="F36" s="104">
        <f>F34+F35</f>
        <v>1099</v>
      </c>
      <c r="G36" s="103"/>
      <c r="H36" s="104">
        <f>H34+H35</f>
        <v>1329</v>
      </c>
      <c r="I36" s="103"/>
      <c r="J36" s="100">
        <f>F36+H36</f>
        <v>2428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24555</v>
      </c>
      <c r="E37" s="140"/>
      <c r="F37" s="139">
        <f>F19+F21+F24+F27+F30+F33+F36</f>
        <v>26470</v>
      </c>
      <c r="G37" s="140"/>
      <c r="H37" s="139">
        <f>H19+H21+H24+H27+H30+H33+H36</f>
        <v>31071</v>
      </c>
      <c r="I37" s="140"/>
      <c r="J37" s="139">
        <f>J19+J21+J24+J27+J30+J33+J36</f>
        <v>57541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H37:I37"/>
    <mergeCell ref="J37:K37"/>
    <mergeCell ref="B28:B30"/>
    <mergeCell ref="B31:B33"/>
    <mergeCell ref="B34:B36"/>
    <mergeCell ref="D37:E37"/>
    <mergeCell ref="J12:K12"/>
    <mergeCell ref="B20:B21"/>
    <mergeCell ref="B22:B24"/>
    <mergeCell ref="B25:B27"/>
    <mergeCell ref="B6:B19"/>
    <mergeCell ref="D12:E12"/>
    <mergeCell ref="F12:G12"/>
    <mergeCell ref="H12:I12"/>
    <mergeCell ref="J8:K8"/>
    <mergeCell ref="D9:E9"/>
    <mergeCell ref="F9:G9"/>
    <mergeCell ref="H9:I9"/>
    <mergeCell ref="J9:K9"/>
    <mergeCell ref="D8:E8"/>
    <mergeCell ref="F8:G8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8">
      <selection activeCell="K25" sqref="K2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95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4</v>
      </c>
      <c r="L4" s="48">
        <v>24</v>
      </c>
      <c r="M4" s="64">
        <f aca="true" t="shared" si="0" ref="M4:M24">SUM(K4+L4)</f>
        <v>28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39</v>
      </c>
      <c r="L5" s="48">
        <v>158</v>
      </c>
      <c r="M5" s="64">
        <f t="shared" si="0"/>
        <v>197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143</v>
      </c>
      <c r="L6" s="48">
        <v>584</v>
      </c>
      <c r="M6" s="64">
        <f t="shared" si="0"/>
        <v>727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486</v>
      </c>
      <c r="L7" s="48">
        <v>1225</v>
      </c>
      <c r="M7" s="64">
        <f t="shared" si="0"/>
        <v>1711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1075</v>
      </c>
      <c r="L8" s="48">
        <v>1947</v>
      </c>
      <c r="M8" s="64">
        <f t="shared" si="0"/>
        <v>3022</v>
      </c>
      <c r="N8" s="13"/>
    </row>
    <row r="9" spans="1:14" s="2" customFormat="1" ht="22.5" customHeight="1">
      <c r="A9" s="21"/>
      <c r="B9" s="110">
        <f>C9+E9+G9</f>
        <v>26470</v>
      </c>
      <c r="C9" s="32">
        <v>3263</v>
      </c>
      <c r="D9" s="58">
        <f>SUM(C9/B9)</f>
        <v>0.12327162825840574</v>
      </c>
      <c r="E9" s="53">
        <v>15813</v>
      </c>
      <c r="F9" s="59">
        <f>SUM(E9/B9)</f>
        <v>0.5973932754061201</v>
      </c>
      <c r="G9" s="5">
        <v>7394</v>
      </c>
      <c r="H9" s="60">
        <f>SUM(G9/B9)</f>
        <v>0.2793350963354741</v>
      </c>
      <c r="I9" s="10"/>
      <c r="J9" s="113" t="s">
        <v>34</v>
      </c>
      <c r="K9" s="48">
        <v>1763</v>
      </c>
      <c r="L9" s="48">
        <v>2472</v>
      </c>
      <c r="M9" s="64">
        <f t="shared" si="0"/>
        <v>4235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1986</v>
      </c>
      <c r="L10" s="48">
        <v>2618</v>
      </c>
      <c r="M10" s="64">
        <f t="shared" si="0"/>
        <v>4604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1898</v>
      </c>
      <c r="L11" s="48">
        <v>2343</v>
      </c>
      <c r="M11" s="64">
        <f t="shared" si="0"/>
        <v>4241</v>
      </c>
      <c r="N11" s="13"/>
    </row>
    <row r="12" spans="1:14" s="2" customFormat="1" ht="22.5" customHeight="1">
      <c r="A12" s="21"/>
      <c r="B12" s="110">
        <f>C12+E12+G12</f>
        <v>31071</v>
      </c>
      <c r="C12" s="32">
        <v>3087</v>
      </c>
      <c r="D12" s="58">
        <f>SUM(C12/B12)</f>
        <v>0.09935309452544173</v>
      </c>
      <c r="E12" s="53">
        <v>16613</v>
      </c>
      <c r="F12" s="59">
        <f>SUM(E12/B12)</f>
        <v>0.5346786392455988</v>
      </c>
      <c r="G12" s="44">
        <v>11371</v>
      </c>
      <c r="H12" s="60">
        <f>SUM(G12/B12)</f>
        <v>0.3659682662289595</v>
      </c>
      <c r="I12" s="10"/>
      <c r="J12" s="114" t="s">
        <v>37</v>
      </c>
      <c r="K12" s="49">
        <v>1987</v>
      </c>
      <c r="L12" s="49">
        <v>2440</v>
      </c>
      <c r="M12" s="65">
        <f t="shared" si="0"/>
        <v>4427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2661</v>
      </c>
      <c r="L13" s="49">
        <v>2665</v>
      </c>
      <c r="M13" s="65">
        <f t="shared" si="0"/>
        <v>5326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2022</v>
      </c>
      <c r="L14" s="49">
        <v>2028</v>
      </c>
      <c r="M14" s="65">
        <f t="shared" si="0"/>
        <v>4050</v>
      </c>
      <c r="N14" s="13"/>
    </row>
    <row r="15" spans="1:14" s="2" customFormat="1" ht="22.5" customHeight="1">
      <c r="A15" s="21"/>
      <c r="B15" s="111">
        <f>C15+E15+G15</f>
        <v>57541</v>
      </c>
      <c r="C15" s="32">
        <f>SUM(C9:C13)</f>
        <v>6350</v>
      </c>
      <c r="D15" s="61">
        <f>SUM(C15/B15)</f>
        <v>0.11035609391564276</v>
      </c>
      <c r="E15" s="56">
        <f>SUM(E9:E13)</f>
        <v>32426</v>
      </c>
      <c r="F15" s="62">
        <f>SUM(E15/B15)</f>
        <v>0.5635286143793121</v>
      </c>
      <c r="G15" s="7">
        <f>SUM(G9:G13)</f>
        <v>18765</v>
      </c>
      <c r="H15" s="63">
        <f>SUM(G15/B15)</f>
        <v>0.3261152917050451</v>
      </c>
      <c r="I15" s="25"/>
      <c r="J15" s="114" t="s">
        <v>40</v>
      </c>
      <c r="K15" s="49">
        <v>1528</v>
      </c>
      <c r="L15" s="49">
        <v>1568</v>
      </c>
      <c r="M15" s="65">
        <f t="shared" si="0"/>
        <v>3096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1251</v>
      </c>
      <c r="L16" s="49">
        <v>1388</v>
      </c>
      <c r="M16" s="65">
        <f t="shared" si="0"/>
        <v>2639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1355</v>
      </c>
      <c r="L17" s="49">
        <v>1428</v>
      </c>
      <c r="M17" s="65">
        <f t="shared" si="0"/>
        <v>2783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1501</v>
      </c>
      <c r="L18" s="49">
        <v>1460</v>
      </c>
      <c r="M18" s="65">
        <f t="shared" si="0"/>
        <v>2961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1165</v>
      </c>
      <c r="L19" s="49">
        <v>1175</v>
      </c>
      <c r="M19" s="65">
        <f t="shared" si="0"/>
        <v>2340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1060</v>
      </c>
      <c r="L20" s="49">
        <v>1162</v>
      </c>
      <c r="M20" s="65">
        <f t="shared" si="0"/>
        <v>2222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1283</v>
      </c>
      <c r="L21" s="49">
        <v>1299</v>
      </c>
      <c r="M21" s="65">
        <f>SUM(K21:L21)</f>
        <v>2582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1231</v>
      </c>
      <c r="L22" s="66">
        <v>1171</v>
      </c>
      <c r="M22" s="67">
        <f>SUM(K22:L22)</f>
        <v>2402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1075</v>
      </c>
      <c r="L23" s="66">
        <v>1042</v>
      </c>
      <c r="M23" s="67">
        <f t="shared" si="0"/>
        <v>2117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957</v>
      </c>
      <c r="L24" s="66">
        <v>874</v>
      </c>
      <c r="M24" s="67">
        <f t="shared" si="0"/>
        <v>1831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26470</v>
      </c>
      <c r="L25" s="112">
        <f>SUM(L4:L24)</f>
        <v>31071</v>
      </c>
      <c r="M25" s="112">
        <f>SUM(M4:M24)</f>
        <v>57541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L11" sqref="L11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83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7559</v>
      </c>
      <c r="E6" s="75"/>
      <c r="F6" s="76">
        <v>7331</v>
      </c>
      <c r="G6" s="77"/>
      <c r="H6" s="76">
        <v>9174</v>
      </c>
      <c r="I6" s="78"/>
      <c r="J6" s="76">
        <f aca="true" t="shared" si="0" ref="J6:J18">F6+H6</f>
        <v>16505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5435</v>
      </c>
      <c r="E7" s="81"/>
      <c r="F7" s="82">
        <v>5982</v>
      </c>
      <c r="G7" s="83"/>
      <c r="H7" s="82">
        <v>6743</v>
      </c>
      <c r="I7" s="75"/>
      <c r="J7" s="76">
        <f t="shared" si="0"/>
        <v>12725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979</v>
      </c>
      <c r="E8" s="142"/>
      <c r="F8" s="137">
        <v>1091</v>
      </c>
      <c r="G8" s="138"/>
      <c r="H8" s="141">
        <v>1185</v>
      </c>
      <c r="I8" s="142"/>
      <c r="J8" s="137">
        <f t="shared" si="0"/>
        <v>2276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676</v>
      </c>
      <c r="E9" s="142"/>
      <c r="F9" s="137">
        <v>862</v>
      </c>
      <c r="G9" s="138"/>
      <c r="H9" s="141">
        <v>981</v>
      </c>
      <c r="I9" s="142"/>
      <c r="J9" s="137">
        <f t="shared" si="0"/>
        <v>1843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1685</v>
      </c>
      <c r="E10" s="92"/>
      <c r="F10" s="94">
        <v>1972</v>
      </c>
      <c r="G10" s="91"/>
      <c r="H10" s="94">
        <v>2285</v>
      </c>
      <c r="I10" s="90"/>
      <c r="J10" s="93">
        <f t="shared" si="0"/>
        <v>4257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1390</v>
      </c>
      <c r="E11" s="92"/>
      <c r="F11" s="94">
        <v>1566</v>
      </c>
      <c r="G11" s="91"/>
      <c r="H11" s="94">
        <v>1818</v>
      </c>
      <c r="I11" s="90"/>
      <c r="J11" s="93">
        <f t="shared" si="0"/>
        <v>3384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77</v>
      </c>
      <c r="G12" s="138"/>
      <c r="H12" s="141">
        <v>94</v>
      </c>
      <c r="I12" s="142"/>
      <c r="J12" s="137">
        <f t="shared" si="0"/>
        <v>171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633</v>
      </c>
      <c r="E13" s="81"/>
      <c r="F13" s="82">
        <v>725</v>
      </c>
      <c r="G13" s="83"/>
      <c r="H13" s="82">
        <v>845</v>
      </c>
      <c r="I13" s="75"/>
      <c r="J13" s="76">
        <f t="shared" si="0"/>
        <v>1570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1009</v>
      </c>
      <c r="E14" s="81"/>
      <c r="F14" s="82">
        <v>1105</v>
      </c>
      <c r="G14" s="83"/>
      <c r="H14" s="82">
        <v>1342</v>
      </c>
      <c r="I14" s="75"/>
      <c r="J14" s="76">
        <f t="shared" si="0"/>
        <v>2447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296</v>
      </c>
      <c r="E15" s="81"/>
      <c r="F15" s="82">
        <v>438</v>
      </c>
      <c r="G15" s="83"/>
      <c r="H15" s="82">
        <v>497</v>
      </c>
      <c r="I15" s="75"/>
      <c r="J15" s="76">
        <f t="shared" si="0"/>
        <v>935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79</v>
      </c>
      <c r="E16" s="81"/>
      <c r="F16" s="82">
        <v>102</v>
      </c>
      <c r="G16" s="83"/>
      <c r="H16" s="82">
        <v>115</v>
      </c>
      <c r="I16" s="75"/>
      <c r="J16" s="76">
        <f t="shared" si="0"/>
        <v>217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522</v>
      </c>
      <c r="E18" s="81"/>
      <c r="F18" s="82">
        <v>566</v>
      </c>
      <c r="G18" s="83"/>
      <c r="H18" s="82">
        <v>508</v>
      </c>
      <c r="I18" s="75"/>
      <c r="J18" s="82">
        <f t="shared" si="0"/>
        <v>1074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18615</v>
      </c>
      <c r="E19" s="99"/>
      <c r="F19" s="100">
        <f>SUM(F6+F7+F10+F11+F13+F14+F15+F16+F17+F18)</f>
        <v>19791</v>
      </c>
      <c r="G19" s="101"/>
      <c r="H19" s="100">
        <f>SUM(H6+H7+H10+H11+H13+H14+H15+H16+H17+H18)</f>
        <v>23336</v>
      </c>
      <c r="I19" s="102"/>
      <c r="J19" s="100">
        <f>SUM(J6+J7+J10+J11+J13+J14+J15+J16+J17+J18)</f>
        <v>43127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455</v>
      </c>
      <c r="E20" s="95"/>
      <c r="F20" s="96">
        <v>515</v>
      </c>
      <c r="G20" s="95"/>
      <c r="H20" s="96">
        <v>607</v>
      </c>
      <c r="I20" s="95"/>
      <c r="J20" s="94">
        <f>SUM(F20:I20)</f>
        <v>1122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455</v>
      </c>
      <c r="E21" s="103"/>
      <c r="F21" s="104">
        <f>F20</f>
        <v>515</v>
      </c>
      <c r="G21" s="103"/>
      <c r="H21" s="104">
        <f>H20</f>
        <v>607</v>
      </c>
      <c r="I21" s="103"/>
      <c r="J21" s="105">
        <f>SUM(F21:I21)</f>
        <v>1122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535</v>
      </c>
      <c r="E22" s="95"/>
      <c r="F22" s="96">
        <v>558</v>
      </c>
      <c r="G22" s="95"/>
      <c r="H22" s="96">
        <v>681</v>
      </c>
      <c r="I22" s="95"/>
      <c r="J22" s="94">
        <f>SUM(F22:I22)</f>
        <v>1239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861</v>
      </c>
      <c r="E23" s="95"/>
      <c r="F23" s="97">
        <v>979</v>
      </c>
      <c r="G23" s="95"/>
      <c r="H23" s="97">
        <v>1118</v>
      </c>
      <c r="I23" s="95"/>
      <c r="J23" s="94">
        <f>SUM(F23:I23)</f>
        <v>2097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1396</v>
      </c>
      <c r="E24" s="103"/>
      <c r="F24" s="104">
        <f>F22+F23</f>
        <v>1537</v>
      </c>
      <c r="G24" s="103"/>
      <c r="H24" s="104">
        <f>H22+H23</f>
        <v>1799</v>
      </c>
      <c r="I24" s="103"/>
      <c r="J24" s="100">
        <f>F24+H24</f>
        <v>3336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507</v>
      </c>
      <c r="E25" s="95"/>
      <c r="F25" s="96">
        <v>566</v>
      </c>
      <c r="G25" s="95"/>
      <c r="H25" s="96">
        <v>653</v>
      </c>
      <c r="I25" s="95"/>
      <c r="J25" s="98">
        <f>SUM(F25:I25)</f>
        <v>1219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335</v>
      </c>
      <c r="E26" s="95"/>
      <c r="F26" s="96">
        <v>398</v>
      </c>
      <c r="G26" s="95"/>
      <c r="H26" s="96">
        <v>397</v>
      </c>
      <c r="I26" s="95"/>
      <c r="J26" s="94">
        <f>SUM(F26:I26)</f>
        <v>795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842</v>
      </c>
      <c r="E27" s="103"/>
      <c r="F27" s="104">
        <f>F25+F26</f>
        <v>964</v>
      </c>
      <c r="G27" s="103"/>
      <c r="H27" s="104">
        <f>H25+H26</f>
        <v>1050</v>
      </c>
      <c r="I27" s="103"/>
      <c r="J27" s="100">
        <f>F27+H27</f>
        <v>2014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1181</v>
      </c>
      <c r="E28" s="95"/>
      <c r="F28" s="96">
        <v>1229</v>
      </c>
      <c r="G28" s="95"/>
      <c r="H28" s="96">
        <v>1439</v>
      </c>
      <c r="I28" s="95"/>
      <c r="J28" s="98">
        <f>SUM(F28:I28)</f>
        <v>2668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315</v>
      </c>
      <c r="E29" s="95"/>
      <c r="F29" s="96">
        <v>346</v>
      </c>
      <c r="G29" s="95"/>
      <c r="H29" s="96">
        <v>384</v>
      </c>
      <c r="I29" s="95"/>
      <c r="J29" s="94">
        <f>SUM(F29:I29)</f>
        <v>730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1496</v>
      </c>
      <c r="E30" s="103"/>
      <c r="F30" s="104">
        <f>F28+F29</f>
        <v>1575</v>
      </c>
      <c r="G30" s="103"/>
      <c r="H30" s="104">
        <f>H28+H29</f>
        <v>1823</v>
      </c>
      <c r="I30" s="103"/>
      <c r="J30" s="100">
        <f>F30+H30</f>
        <v>3398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462</v>
      </c>
      <c r="E31" s="95"/>
      <c r="F31" s="96">
        <v>530</v>
      </c>
      <c r="G31" s="95"/>
      <c r="H31" s="96">
        <v>643</v>
      </c>
      <c r="I31" s="95"/>
      <c r="J31" s="98">
        <f>SUM(F31:I31)</f>
        <v>1173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325</v>
      </c>
      <c r="E32" s="95"/>
      <c r="F32" s="96">
        <v>409</v>
      </c>
      <c r="G32" s="95"/>
      <c r="H32" s="96">
        <v>456</v>
      </c>
      <c r="I32" s="95"/>
      <c r="J32" s="94">
        <f>SUM(F32:I32)</f>
        <v>865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787</v>
      </c>
      <c r="E33" s="103"/>
      <c r="F33" s="104">
        <f>F31+F32</f>
        <v>939</v>
      </c>
      <c r="G33" s="103"/>
      <c r="H33" s="104">
        <f>H31+H32</f>
        <v>1099</v>
      </c>
      <c r="I33" s="103"/>
      <c r="J33" s="100">
        <f>F33+H33</f>
        <v>2038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500</v>
      </c>
      <c r="E34" s="95"/>
      <c r="F34" s="96">
        <v>594</v>
      </c>
      <c r="G34" s="95"/>
      <c r="H34" s="96">
        <v>692</v>
      </c>
      <c r="I34" s="95"/>
      <c r="J34" s="98">
        <f>SUM(F34:I34)</f>
        <v>1286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443</v>
      </c>
      <c r="E35" s="95"/>
      <c r="F35" s="96">
        <v>504</v>
      </c>
      <c r="G35" s="95"/>
      <c r="H35" s="96">
        <v>633</v>
      </c>
      <c r="I35" s="95"/>
      <c r="J35" s="94">
        <f>SUM(F35:I35)</f>
        <v>1137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943</v>
      </c>
      <c r="E36" s="103"/>
      <c r="F36" s="104">
        <f>F34+F35</f>
        <v>1098</v>
      </c>
      <c r="G36" s="103"/>
      <c r="H36" s="104">
        <f>H34+H35</f>
        <v>1325</v>
      </c>
      <c r="I36" s="103"/>
      <c r="J36" s="100">
        <f>F36+H36</f>
        <v>2423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24534</v>
      </c>
      <c r="E37" s="140"/>
      <c r="F37" s="139">
        <f>F19+F21+F24+F27+F30+F33+F36</f>
        <v>26419</v>
      </c>
      <c r="G37" s="140"/>
      <c r="H37" s="139">
        <f>H19+H21+H24+H27+H30+H33+H36</f>
        <v>31039</v>
      </c>
      <c r="I37" s="140"/>
      <c r="J37" s="139">
        <f>J19+J21+J24+J27+J30+J33+J36</f>
        <v>57458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H37:I37"/>
    <mergeCell ref="J37:K37"/>
    <mergeCell ref="B28:B30"/>
    <mergeCell ref="B31:B33"/>
    <mergeCell ref="B34:B36"/>
    <mergeCell ref="D37:E37"/>
    <mergeCell ref="J12:K12"/>
    <mergeCell ref="B20:B21"/>
    <mergeCell ref="B22:B24"/>
    <mergeCell ref="B25:B27"/>
    <mergeCell ref="B6:B19"/>
    <mergeCell ref="D12:E12"/>
    <mergeCell ref="F12:G12"/>
    <mergeCell ref="H12:I12"/>
    <mergeCell ref="J8:K8"/>
    <mergeCell ref="D9:E9"/>
    <mergeCell ref="F9:G9"/>
    <mergeCell ref="H9:I9"/>
    <mergeCell ref="J9:K9"/>
    <mergeCell ref="D8:E8"/>
    <mergeCell ref="F8:G8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1">
      <selection activeCell="K22" sqref="K22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87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4</v>
      </c>
      <c r="L4" s="48">
        <v>20</v>
      </c>
      <c r="M4" s="64">
        <f aca="true" t="shared" si="0" ref="M4:M24">SUM(K4+L4)</f>
        <v>24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34</v>
      </c>
      <c r="L5" s="48">
        <v>153</v>
      </c>
      <c r="M5" s="64">
        <f t="shared" si="0"/>
        <v>187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159</v>
      </c>
      <c r="L6" s="48">
        <v>581</v>
      </c>
      <c r="M6" s="64">
        <f t="shared" si="0"/>
        <v>740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463</v>
      </c>
      <c r="L7" s="48">
        <v>1184</v>
      </c>
      <c r="M7" s="64">
        <f t="shared" si="0"/>
        <v>1647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1074</v>
      </c>
      <c r="L8" s="48">
        <v>1940</v>
      </c>
      <c r="M8" s="64">
        <f t="shared" si="0"/>
        <v>3014</v>
      </c>
      <c r="N8" s="13"/>
    </row>
    <row r="9" spans="1:14" s="2" customFormat="1" ht="22.5" customHeight="1">
      <c r="A9" s="21"/>
      <c r="B9" s="110">
        <f>C9+E9+G9</f>
        <v>26654</v>
      </c>
      <c r="C9" s="32">
        <v>3294</v>
      </c>
      <c r="D9" s="58">
        <f>SUM(C9/B9)</f>
        <v>0.12358370225857282</v>
      </c>
      <c r="E9" s="53">
        <v>15925</v>
      </c>
      <c r="F9" s="59">
        <f>SUM(E9/B9)</f>
        <v>0.5974712988669618</v>
      </c>
      <c r="G9" s="5">
        <v>7435</v>
      </c>
      <c r="H9" s="60">
        <f>SUM(G9/B9)</f>
        <v>0.2789449988744654</v>
      </c>
      <c r="I9" s="10"/>
      <c r="J9" s="113" t="s">
        <v>34</v>
      </c>
      <c r="K9" s="48">
        <v>1743</v>
      </c>
      <c r="L9" s="48">
        <v>2465</v>
      </c>
      <c r="M9" s="64">
        <f t="shared" si="0"/>
        <v>4208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2011</v>
      </c>
      <c r="L10" s="48">
        <v>2607</v>
      </c>
      <c r="M10" s="64">
        <f t="shared" si="0"/>
        <v>4618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1947</v>
      </c>
      <c r="L11" s="48">
        <v>2452</v>
      </c>
      <c r="M11" s="64">
        <f t="shared" si="0"/>
        <v>4399</v>
      </c>
      <c r="N11" s="13"/>
    </row>
    <row r="12" spans="1:14" s="2" customFormat="1" ht="22.5" customHeight="1">
      <c r="A12" s="21"/>
      <c r="B12" s="110">
        <f>C12+E12+G12</f>
        <v>31249</v>
      </c>
      <c r="C12" s="32">
        <v>3154</v>
      </c>
      <c r="D12" s="58">
        <f>SUM(C12/B12)</f>
        <v>0.10093122979935358</v>
      </c>
      <c r="E12" s="53">
        <v>16693</v>
      </c>
      <c r="F12" s="59">
        <f>SUM(E12/B12)</f>
        <v>0.5341930941790137</v>
      </c>
      <c r="G12" s="44">
        <v>11402</v>
      </c>
      <c r="H12" s="60">
        <f>SUM(G12/B12)</f>
        <v>0.3648756760216327</v>
      </c>
      <c r="I12" s="10"/>
      <c r="J12" s="114" t="s">
        <v>37</v>
      </c>
      <c r="K12" s="49">
        <v>1838</v>
      </c>
      <c r="L12" s="49">
        <v>2279</v>
      </c>
      <c r="M12" s="65">
        <f t="shared" si="0"/>
        <v>4117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2748</v>
      </c>
      <c r="L13" s="49">
        <v>2777</v>
      </c>
      <c r="M13" s="65">
        <f t="shared" si="0"/>
        <v>5525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2111</v>
      </c>
      <c r="L14" s="49">
        <v>2104</v>
      </c>
      <c r="M14" s="65">
        <f t="shared" si="0"/>
        <v>4215</v>
      </c>
      <c r="N14" s="13"/>
    </row>
    <row r="15" spans="1:14" s="2" customFormat="1" ht="22.5" customHeight="1">
      <c r="A15" s="21"/>
      <c r="B15" s="111">
        <f>C15+E15+G15</f>
        <v>57903</v>
      </c>
      <c r="C15" s="32">
        <f>SUM(C9:C13)</f>
        <v>6448</v>
      </c>
      <c r="D15" s="61">
        <f>SUM(C15/B15)</f>
        <v>0.11135865153791687</v>
      </c>
      <c r="E15" s="56">
        <f>SUM(E9:E13)</f>
        <v>32618</v>
      </c>
      <c r="F15" s="62">
        <f>SUM(E15/B15)</f>
        <v>0.563321416852322</v>
      </c>
      <c r="G15" s="7">
        <f>SUM(G9:G13)</f>
        <v>18837</v>
      </c>
      <c r="H15" s="63">
        <f>SUM(G15/B15)</f>
        <v>0.32531993160976114</v>
      </c>
      <c r="I15" s="25"/>
      <c r="J15" s="114" t="s">
        <v>40</v>
      </c>
      <c r="K15" s="49">
        <v>1588</v>
      </c>
      <c r="L15" s="49">
        <v>1605</v>
      </c>
      <c r="M15" s="65">
        <f t="shared" si="0"/>
        <v>3193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1256</v>
      </c>
      <c r="L16" s="49">
        <v>1413</v>
      </c>
      <c r="M16" s="65">
        <f t="shared" si="0"/>
        <v>2669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1316</v>
      </c>
      <c r="L17" s="49">
        <v>1378</v>
      </c>
      <c r="M17" s="65">
        <f t="shared" si="0"/>
        <v>2694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1534</v>
      </c>
      <c r="L18" s="49">
        <v>1480</v>
      </c>
      <c r="M18" s="65">
        <f t="shared" si="0"/>
        <v>3014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1204</v>
      </c>
      <c r="L19" s="49">
        <v>1222</v>
      </c>
      <c r="M19" s="65">
        <f t="shared" si="0"/>
        <v>2426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1068</v>
      </c>
      <c r="L20" s="49">
        <v>1134</v>
      </c>
      <c r="M20" s="65">
        <f t="shared" si="0"/>
        <v>2202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1262</v>
      </c>
      <c r="L21" s="49">
        <v>1301</v>
      </c>
      <c r="M21" s="65">
        <f>SUM(K21:L21)</f>
        <v>2563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1247</v>
      </c>
      <c r="L22" s="66">
        <v>1201</v>
      </c>
      <c r="M22" s="67">
        <f>SUM(K22:L22)</f>
        <v>2448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1091</v>
      </c>
      <c r="L23" s="66">
        <v>1059</v>
      </c>
      <c r="M23" s="67">
        <f t="shared" si="0"/>
        <v>2150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956</v>
      </c>
      <c r="L24" s="66">
        <v>894</v>
      </c>
      <c r="M24" s="67">
        <f t="shared" si="0"/>
        <v>1850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26654</v>
      </c>
      <c r="L25" s="112">
        <f>SUM(L4:L24)</f>
        <v>31249</v>
      </c>
      <c r="M25" s="112">
        <f>SUM(M4:M24)</f>
        <v>57903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5">
      <selection activeCell="K25" sqref="K2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96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4</v>
      </c>
      <c r="L4" s="48">
        <v>25</v>
      </c>
      <c r="M4" s="64">
        <f aca="true" t="shared" si="0" ref="M4:M24">SUM(K4+L4)</f>
        <v>29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38</v>
      </c>
      <c r="L5" s="48">
        <v>162</v>
      </c>
      <c r="M5" s="64">
        <f t="shared" si="0"/>
        <v>200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141</v>
      </c>
      <c r="L6" s="48">
        <v>591</v>
      </c>
      <c r="M6" s="64">
        <f t="shared" si="0"/>
        <v>732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497</v>
      </c>
      <c r="L7" s="48">
        <v>1229</v>
      </c>
      <c r="M7" s="64">
        <f t="shared" si="0"/>
        <v>1726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1077</v>
      </c>
      <c r="L8" s="48">
        <v>1965</v>
      </c>
      <c r="M8" s="64">
        <f t="shared" si="0"/>
        <v>3042</v>
      </c>
      <c r="N8" s="13"/>
    </row>
    <row r="9" spans="1:14" s="2" customFormat="1" ht="22.5" customHeight="1">
      <c r="A9" s="21"/>
      <c r="B9" s="110">
        <f>C9+E9+G9</f>
        <v>26419</v>
      </c>
      <c r="C9" s="32">
        <v>3251</v>
      </c>
      <c r="D9" s="58">
        <f>SUM(C9/B9)</f>
        <v>0.12305537681214278</v>
      </c>
      <c r="E9" s="53">
        <v>15765</v>
      </c>
      <c r="F9" s="59">
        <f>SUM(E9/B9)</f>
        <v>0.5967296264052386</v>
      </c>
      <c r="G9" s="5">
        <v>7403</v>
      </c>
      <c r="H9" s="60">
        <f>SUM(G9/B9)</f>
        <v>0.2802149967826186</v>
      </c>
      <c r="I9" s="10"/>
      <c r="J9" s="113" t="s">
        <v>34</v>
      </c>
      <c r="K9" s="48">
        <v>1766</v>
      </c>
      <c r="L9" s="48">
        <v>2469</v>
      </c>
      <c r="M9" s="64">
        <f t="shared" si="0"/>
        <v>4235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1980</v>
      </c>
      <c r="L10" s="48">
        <v>2621</v>
      </c>
      <c r="M10" s="64">
        <f t="shared" si="0"/>
        <v>4601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1900</v>
      </c>
      <c r="L11" s="48">
        <v>2331</v>
      </c>
      <c r="M11" s="64">
        <f t="shared" si="0"/>
        <v>4231</v>
      </c>
      <c r="N11" s="13"/>
    </row>
    <row r="12" spans="1:14" s="2" customFormat="1" ht="22.5" customHeight="1">
      <c r="A12" s="21"/>
      <c r="B12" s="110">
        <f>C12+E12+G12</f>
        <v>31039</v>
      </c>
      <c r="C12" s="32">
        <v>3072</v>
      </c>
      <c r="D12" s="58">
        <f>SUM(C12/B12)</f>
        <v>0.09897226070427527</v>
      </c>
      <c r="E12" s="53">
        <v>16574</v>
      </c>
      <c r="F12" s="59">
        <f>SUM(E12/B12)</f>
        <v>0.5339733883179226</v>
      </c>
      <c r="G12" s="44">
        <v>11393</v>
      </c>
      <c r="H12" s="60">
        <f>SUM(G12/B12)</f>
        <v>0.36705435097780215</v>
      </c>
      <c r="I12" s="10"/>
      <c r="J12" s="114" t="s">
        <v>37</v>
      </c>
      <c r="K12" s="49">
        <v>1995</v>
      </c>
      <c r="L12" s="49">
        <v>2457</v>
      </c>
      <c r="M12" s="65">
        <f t="shared" si="0"/>
        <v>4452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2647</v>
      </c>
      <c r="L13" s="49">
        <v>2633</v>
      </c>
      <c r="M13" s="65">
        <f t="shared" si="0"/>
        <v>5280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2011</v>
      </c>
      <c r="L14" s="49">
        <v>2027</v>
      </c>
      <c r="M14" s="65">
        <f t="shared" si="0"/>
        <v>4038</v>
      </c>
      <c r="N14" s="13"/>
    </row>
    <row r="15" spans="1:14" s="2" customFormat="1" ht="22.5" customHeight="1">
      <c r="A15" s="21"/>
      <c r="B15" s="111">
        <f>C15+E15+G15</f>
        <v>57458</v>
      </c>
      <c r="C15" s="32">
        <f>SUM(C9:C13)</f>
        <v>6323</v>
      </c>
      <c r="D15" s="61">
        <f>SUM(C15/B15)</f>
        <v>0.11004559852413937</v>
      </c>
      <c r="E15" s="56">
        <f>SUM(E9:E13)</f>
        <v>32339</v>
      </c>
      <c r="F15" s="62">
        <f>SUM(E15/B15)</f>
        <v>0.5628285008179887</v>
      </c>
      <c r="G15" s="7">
        <f>SUM(G9:G13)</f>
        <v>18796</v>
      </c>
      <c r="H15" s="63">
        <f>SUM(G15/B15)</f>
        <v>0.32712590065787184</v>
      </c>
      <c r="I15" s="25"/>
      <c r="J15" s="114" t="s">
        <v>40</v>
      </c>
      <c r="K15" s="49">
        <v>1513</v>
      </c>
      <c r="L15" s="49">
        <v>1547</v>
      </c>
      <c r="M15" s="65">
        <f t="shared" si="0"/>
        <v>3060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1246</v>
      </c>
      <c r="L16" s="49">
        <v>1384</v>
      </c>
      <c r="M16" s="65">
        <f t="shared" si="0"/>
        <v>2630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1363</v>
      </c>
      <c r="L17" s="49">
        <v>1435</v>
      </c>
      <c r="M17" s="65">
        <f t="shared" si="0"/>
        <v>2798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1485</v>
      </c>
      <c r="L18" s="49">
        <v>1443</v>
      </c>
      <c r="M18" s="65">
        <f t="shared" si="0"/>
        <v>2928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1164</v>
      </c>
      <c r="L19" s="49">
        <v>1176</v>
      </c>
      <c r="M19" s="65">
        <f t="shared" si="0"/>
        <v>2340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1046</v>
      </c>
      <c r="L20" s="49">
        <v>1165</v>
      </c>
      <c r="M20" s="65">
        <f t="shared" si="0"/>
        <v>2211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1295</v>
      </c>
      <c r="L21" s="49">
        <v>1307</v>
      </c>
      <c r="M21" s="65">
        <f>SUM(K21:L21)</f>
        <v>2602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1229</v>
      </c>
      <c r="L22" s="66">
        <v>1164</v>
      </c>
      <c r="M22" s="67">
        <f>SUM(K22:L22)</f>
        <v>2393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1070</v>
      </c>
      <c r="L23" s="66">
        <v>1040</v>
      </c>
      <c r="M23" s="67">
        <f t="shared" si="0"/>
        <v>2110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952</v>
      </c>
      <c r="L24" s="66">
        <v>868</v>
      </c>
      <c r="M24" s="67">
        <f t="shared" si="0"/>
        <v>1820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26419</v>
      </c>
      <c r="L25" s="112">
        <f>SUM(L4:L24)</f>
        <v>31039</v>
      </c>
      <c r="M25" s="112">
        <f>SUM(M4:M24)</f>
        <v>57458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C1" sqref="C1:J1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84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7556</v>
      </c>
      <c r="E6" s="75"/>
      <c r="F6" s="76">
        <v>7336</v>
      </c>
      <c r="G6" s="77"/>
      <c r="H6" s="76">
        <v>9167</v>
      </c>
      <c r="I6" s="78"/>
      <c r="J6" s="76">
        <f aca="true" t="shared" si="0" ref="J6:J18">F6+H6</f>
        <v>16503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5444</v>
      </c>
      <c r="E7" s="81"/>
      <c r="F7" s="82">
        <v>5996</v>
      </c>
      <c r="G7" s="83"/>
      <c r="H7" s="82">
        <v>6743</v>
      </c>
      <c r="I7" s="75"/>
      <c r="J7" s="76">
        <f t="shared" si="0"/>
        <v>12739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979</v>
      </c>
      <c r="E8" s="142"/>
      <c r="F8" s="137">
        <v>1093</v>
      </c>
      <c r="G8" s="138"/>
      <c r="H8" s="141">
        <v>1184</v>
      </c>
      <c r="I8" s="142"/>
      <c r="J8" s="137">
        <f t="shared" si="0"/>
        <v>2277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672</v>
      </c>
      <c r="E9" s="142"/>
      <c r="F9" s="137">
        <v>862</v>
      </c>
      <c r="G9" s="138"/>
      <c r="H9" s="141">
        <v>977</v>
      </c>
      <c r="I9" s="142"/>
      <c r="J9" s="137">
        <f t="shared" si="0"/>
        <v>1839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1679</v>
      </c>
      <c r="E10" s="92"/>
      <c r="F10" s="94">
        <v>1961</v>
      </c>
      <c r="G10" s="91"/>
      <c r="H10" s="94">
        <v>2283</v>
      </c>
      <c r="I10" s="90"/>
      <c r="J10" s="93">
        <f t="shared" si="0"/>
        <v>4244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1391</v>
      </c>
      <c r="E11" s="92"/>
      <c r="F11" s="94">
        <v>1563</v>
      </c>
      <c r="G11" s="91"/>
      <c r="H11" s="94">
        <v>1819</v>
      </c>
      <c r="I11" s="90"/>
      <c r="J11" s="93">
        <f t="shared" si="0"/>
        <v>3382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77</v>
      </c>
      <c r="G12" s="138"/>
      <c r="H12" s="141">
        <v>94</v>
      </c>
      <c r="I12" s="142"/>
      <c r="J12" s="137">
        <f t="shared" si="0"/>
        <v>171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633</v>
      </c>
      <c r="E13" s="81"/>
      <c r="F13" s="82">
        <v>724</v>
      </c>
      <c r="G13" s="83"/>
      <c r="H13" s="82">
        <v>846</v>
      </c>
      <c r="I13" s="75"/>
      <c r="J13" s="76">
        <f t="shared" si="0"/>
        <v>1570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1008</v>
      </c>
      <c r="E14" s="81"/>
      <c r="F14" s="82">
        <v>1104</v>
      </c>
      <c r="G14" s="83"/>
      <c r="H14" s="82">
        <v>1344</v>
      </c>
      <c r="I14" s="75"/>
      <c r="J14" s="76">
        <f t="shared" si="0"/>
        <v>2448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296</v>
      </c>
      <c r="E15" s="81"/>
      <c r="F15" s="82">
        <v>437</v>
      </c>
      <c r="G15" s="83"/>
      <c r="H15" s="82">
        <v>496</v>
      </c>
      <c r="I15" s="75"/>
      <c r="J15" s="76">
        <f t="shared" si="0"/>
        <v>933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79</v>
      </c>
      <c r="E16" s="81"/>
      <c r="F16" s="82">
        <v>102</v>
      </c>
      <c r="G16" s="83"/>
      <c r="H16" s="82">
        <v>115</v>
      </c>
      <c r="I16" s="75"/>
      <c r="J16" s="76">
        <f t="shared" si="0"/>
        <v>217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520</v>
      </c>
      <c r="E18" s="81"/>
      <c r="F18" s="82">
        <v>563</v>
      </c>
      <c r="G18" s="83"/>
      <c r="H18" s="82">
        <v>508</v>
      </c>
      <c r="I18" s="75"/>
      <c r="J18" s="82">
        <f t="shared" si="0"/>
        <v>1071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18613</v>
      </c>
      <c r="E19" s="99"/>
      <c r="F19" s="100">
        <f>SUM(F6+F7+F10+F11+F13+F14+F15+F16+F17+F18)</f>
        <v>19790</v>
      </c>
      <c r="G19" s="101"/>
      <c r="H19" s="100">
        <f>SUM(H6+H7+H10+H11+H13+H14+H15+H16+H17+H18)</f>
        <v>23330</v>
      </c>
      <c r="I19" s="102"/>
      <c r="J19" s="100">
        <f>SUM(J6+J7+J10+J11+J13+J14+J15+J16+J17+J18)</f>
        <v>43120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454</v>
      </c>
      <c r="E20" s="95"/>
      <c r="F20" s="96">
        <v>512</v>
      </c>
      <c r="G20" s="95"/>
      <c r="H20" s="96">
        <v>608</v>
      </c>
      <c r="I20" s="95"/>
      <c r="J20" s="94">
        <f>SUM(F20:I20)</f>
        <v>1120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454</v>
      </c>
      <c r="E21" s="103"/>
      <c r="F21" s="104">
        <f>F20</f>
        <v>512</v>
      </c>
      <c r="G21" s="103"/>
      <c r="H21" s="104">
        <f>H20</f>
        <v>608</v>
      </c>
      <c r="I21" s="103"/>
      <c r="J21" s="105">
        <f>SUM(F21:I21)</f>
        <v>1120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535</v>
      </c>
      <c r="E22" s="95"/>
      <c r="F22" s="96">
        <v>552</v>
      </c>
      <c r="G22" s="95"/>
      <c r="H22" s="96">
        <v>682</v>
      </c>
      <c r="I22" s="95"/>
      <c r="J22" s="94">
        <f>SUM(F22:I22)</f>
        <v>1234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861</v>
      </c>
      <c r="E23" s="95"/>
      <c r="F23" s="97">
        <v>979</v>
      </c>
      <c r="G23" s="95"/>
      <c r="H23" s="97">
        <v>1116</v>
      </c>
      <c r="I23" s="95"/>
      <c r="J23" s="94">
        <f>SUM(F23:I23)</f>
        <v>2095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1396</v>
      </c>
      <c r="E24" s="103"/>
      <c r="F24" s="104">
        <f>F22+F23</f>
        <v>1531</v>
      </c>
      <c r="G24" s="103"/>
      <c r="H24" s="104">
        <f>H22+H23</f>
        <v>1798</v>
      </c>
      <c r="I24" s="103"/>
      <c r="J24" s="100">
        <f>F24+H24</f>
        <v>3329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506</v>
      </c>
      <c r="E25" s="95"/>
      <c r="F25" s="96">
        <v>563</v>
      </c>
      <c r="G25" s="95"/>
      <c r="H25" s="96">
        <v>652</v>
      </c>
      <c r="I25" s="95"/>
      <c r="J25" s="98">
        <f>SUM(F25:I25)</f>
        <v>1215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336</v>
      </c>
      <c r="E26" s="95"/>
      <c r="F26" s="96">
        <v>398</v>
      </c>
      <c r="G26" s="95"/>
      <c r="H26" s="96">
        <v>397</v>
      </c>
      <c r="I26" s="95"/>
      <c r="J26" s="94">
        <f>SUM(F26:I26)</f>
        <v>795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842</v>
      </c>
      <c r="E27" s="103"/>
      <c r="F27" s="104">
        <f>F25+F26</f>
        <v>961</v>
      </c>
      <c r="G27" s="103"/>
      <c r="H27" s="104">
        <f>H25+H26</f>
        <v>1049</v>
      </c>
      <c r="I27" s="103"/>
      <c r="J27" s="100">
        <f>F27+H27</f>
        <v>2010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1182</v>
      </c>
      <c r="E28" s="95"/>
      <c r="F28" s="96">
        <v>1224</v>
      </c>
      <c r="G28" s="95"/>
      <c r="H28" s="96">
        <v>1440</v>
      </c>
      <c r="I28" s="95"/>
      <c r="J28" s="98">
        <f>SUM(F28:I28)</f>
        <v>2664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315</v>
      </c>
      <c r="E29" s="95"/>
      <c r="F29" s="96">
        <v>345</v>
      </c>
      <c r="G29" s="95"/>
      <c r="H29" s="96">
        <v>387</v>
      </c>
      <c r="I29" s="95"/>
      <c r="J29" s="94">
        <f>SUM(F29:I29)</f>
        <v>732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1497</v>
      </c>
      <c r="E30" s="103"/>
      <c r="F30" s="104">
        <f>F28+F29</f>
        <v>1569</v>
      </c>
      <c r="G30" s="103"/>
      <c r="H30" s="104">
        <f>H28+H29</f>
        <v>1827</v>
      </c>
      <c r="I30" s="103"/>
      <c r="J30" s="100">
        <f>F30+H30</f>
        <v>3396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461</v>
      </c>
      <c r="E31" s="95"/>
      <c r="F31" s="96">
        <v>529</v>
      </c>
      <c r="G31" s="95"/>
      <c r="H31" s="96">
        <v>645</v>
      </c>
      <c r="I31" s="95"/>
      <c r="J31" s="98">
        <f>SUM(F31:I31)</f>
        <v>1174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324</v>
      </c>
      <c r="E32" s="95"/>
      <c r="F32" s="96">
        <v>407</v>
      </c>
      <c r="G32" s="95"/>
      <c r="H32" s="96">
        <v>455</v>
      </c>
      <c r="I32" s="95"/>
      <c r="J32" s="94">
        <f>SUM(F32:I32)</f>
        <v>862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785</v>
      </c>
      <c r="E33" s="103"/>
      <c r="F33" s="104">
        <f>F31+F32</f>
        <v>936</v>
      </c>
      <c r="G33" s="103"/>
      <c r="H33" s="104">
        <f>H31+H32</f>
        <v>1100</v>
      </c>
      <c r="I33" s="103"/>
      <c r="J33" s="100">
        <f>F33+H33</f>
        <v>2036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500</v>
      </c>
      <c r="E34" s="95"/>
      <c r="F34" s="96">
        <v>592</v>
      </c>
      <c r="G34" s="95"/>
      <c r="H34" s="96">
        <v>691</v>
      </c>
      <c r="I34" s="95"/>
      <c r="J34" s="98">
        <f>SUM(F34:I34)</f>
        <v>1283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442</v>
      </c>
      <c r="E35" s="95"/>
      <c r="F35" s="96">
        <v>502</v>
      </c>
      <c r="G35" s="95"/>
      <c r="H35" s="96">
        <v>632</v>
      </c>
      <c r="I35" s="95"/>
      <c r="J35" s="94">
        <f>SUM(F35:I35)</f>
        <v>1134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942</v>
      </c>
      <c r="E36" s="103"/>
      <c r="F36" s="104">
        <f>F34+F35</f>
        <v>1094</v>
      </c>
      <c r="G36" s="103"/>
      <c r="H36" s="104">
        <f>H34+H35</f>
        <v>1323</v>
      </c>
      <c r="I36" s="103"/>
      <c r="J36" s="100">
        <f>F36+H36</f>
        <v>2417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24529</v>
      </c>
      <c r="E37" s="140"/>
      <c r="F37" s="139">
        <f>F19+F21+F24+F27+F30+F33+F36</f>
        <v>26393</v>
      </c>
      <c r="G37" s="140"/>
      <c r="H37" s="139">
        <f>H19+H21+H24+H27+H30+H33+H36</f>
        <v>31035</v>
      </c>
      <c r="I37" s="140"/>
      <c r="J37" s="139">
        <f>J19+J21+J24+J27+J30+J33+J36</f>
        <v>57428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C1:J1"/>
    <mergeCell ref="C2:K2"/>
    <mergeCell ref="C3:K3"/>
    <mergeCell ref="B5:C5"/>
    <mergeCell ref="D5:E5"/>
    <mergeCell ref="F5:G5"/>
    <mergeCell ref="H5:I5"/>
    <mergeCell ref="J5:K5"/>
    <mergeCell ref="F9:G9"/>
    <mergeCell ref="H9:I9"/>
    <mergeCell ref="J9:K9"/>
    <mergeCell ref="D8:E8"/>
    <mergeCell ref="F8:G8"/>
    <mergeCell ref="H8:I8"/>
    <mergeCell ref="J12:K12"/>
    <mergeCell ref="B20:B21"/>
    <mergeCell ref="B22:B24"/>
    <mergeCell ref="B25:B27"/>
    <mergeCell ref="B6:B19"/>
    <mergeCell ref="D12:E12"/>
    <mergeCell ref="F12:G12"/>
    <mergeCell ref="H12:I12"/>
    <mergeCell ref="J8:K8"/>
    <mergeCell ref="D9:E9"/>
    <mergeCell ref="F37:G37"/>
    <mergeCell ref="H37:I37"/>
    <mergeCell ref="J37:K37"/>
    <mergeCell ref="B28:B30"/>
    <mergeCell ref="B31:B33"/>
    <mergeCell ref="B34:B36"/>
    <mergeCell ref="D37:E3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7">
      <selection activeCell="C21" sqref="C21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84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4</v>
      </c>
      <c r="L4" s="48">
        <v>29</v>
      </c>
      <c r="M4" s="64">
        <f aca="true" t="shared" si="0" ref="M4:M24">SUM(K4+L4)</f>
        <v>33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35</v>
      </c>
      <c r="L5" s="48">
        <v>164</v>
      </c>
      <c r="M5" s="64">
        <f t="shared" si="0"/>
        <v>199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146</v>
      </c>
      <c r="L6" s="48">
        <v>588</v>
      </c>
      <c r="M6" s="64">
        <f t="shared" si="0"/>
        <v>734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490</v>
      </c>
      <c r="L7" s="48">
        <v>1255</v>
      </c>
      <c r="M7" s="64">
        <f t="shared" si="0"/>
        <v>1745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1089</v>
      </c>
      <c r="L8" s="48">
        <v>1967</v>
      </c>
      <c r="M8" s="64">
        <f t="shared" si="0"/>
        <v>3056</v>
      </c>
      <c r="N8" s="13"/>
    </row>
    <row r="9" spans="1:14" s="2" customFormat="1" ht="22.5" customHeight="1">
      <c r="A9" s="21"/>
      <c r="B9" s="110">
        <f>C9+E9+G9</f>
        <v>26393</v>
      </c>
      <c r="C9" s="32">
        <v>3249</v>
      </c>
      <c r="D9" s="58">
        <f>SUM(C9/B9)</f>
        <v>0.12310082218770128</v>
      </c>
      <c r="E9" s="53">
        <v>15729</v>
      </c>
      <c r="F9" s="59">
        <f>SUM(E9/B9)</f>
        <v>0.5959534725116508</v>
      </c>
      <c r="G9" s="5">
        <v>7415</v>
      </c>
      <c r="H9" s="60">
        <f>SUM(G9/B9)</f>
        <v>0.2809457053006479</v>
      </c>
      <c r="I9" s="10"/>
      <c r="J9" s="113" t="s">
        <v>34</v>
      </c>
      <c r="K9" s="48">
        <v>1771</v>
      </c>
      <c r="L9" s="48">
        <v>2483</v>
      </c>
      <c r="M9" s="64">
        <f t="shared" si="0"/>
        <v>4254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1966</v>
      </c>
      <c r="L10" s="48">
        <v>2606</v>
      </c>
      <c r="M10" s="64">
        <f t="shared" si="0"/>
        <v>4572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1914</v>
      </c>
      <c r="L11" s="48">
        <v>2330</v>
      </c>
      <c r="M11" s="64">
        <f t="shared" si="0"/>
        <v>4244</v>
      </c>
      <c r="N11" s="13"/>
    </row>
    <row r="12" spans="1:14" s="2" customFormat="1" ht="22.5" customHeight="1">
      <c r="A12" s="21"/>
      <c r="B12" s="110">
        <f>C12+E12+G12</f>
        <v>31035</v>
      </c>
      <c r="C12" s="32">
        <v>3065</v>
      </c>
      <c r="D12" s="58">
        <f>SUM(C12/B12)</f>
        <v>0.09875946512002577</v>
      </c>
      <c r="E12" s="53">
        <v>16548</v>
      </c>
      <c r="F12" s="59">
        <f>SUM(E12/B12)</f>
        <v>0.5332044465925568</v>
      </c>
      <c r="G12" s="44">
        <v>11422</v>
      </c>
      <c r="H12" s="60">
        <f>SUM(G12/B12)</f>
        <v>0.3680360882874174</v>
      </c>
      <c r="I12" s="10"/>
      <c r="J12" s="114" t="s">
        <v>37</v>
      </c>
      <c r="K12" s="49">
        <v>1999</v>
      </c>
      <c r="L12" s="49">
        <v>2452</v>
      </c>
      <c r="M12" s="65">
        <f t="shared" si="0"/>
        <v>4451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2633</v>
      </c>
      <c r="L13" s="49">
        <v>2625</v>
      </c>
      <c r="M13" s="65">
        <f t="shared" si="0"/>
        <v>5258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1998</v>
      </c>
      <c r="L14" s="49">
        <v>2019</v>
      </c>
      <c r="M14" s="65">
        <f t="shared" si="0"/>
        <v>4017</v>
      </c>
      <c r="N14" s="13"/>
    </row>
    <row r="15" spans="1:14" s="2" customFormat="1" ht="22.5" customHeight="1">
      <c r="A15" s="21"/>
      <c r="B15" s="111">
        <f>C15+E15+G15</f>
        <v>57428</v>
      </c>
      <c r="C15" s="32">
        <f>SUM(C9:C13)</f>
        <v>6314</v>
      </c>
      <c r="D15" s="61">
        <f>SUM(C15/B15)</f>
        <v>0.10994636762554852</v>
      </c>
      <c r="E15" s="56">
        <f>SUM(E9:E13)</f>
        <v>32277</v>
      </c>
      <c r="F15" s="62">
        <f>SUM(E15/B15)</f>
        <v>0.5620429058995612</v>
      </c>
      <c r="G15" s="7">
        <f>SUM(G9:G13)</f>
        <v>18837</v>
      </c>
      <c r="H15" s="63">
        <f>SUM(G15/B15)</f>
        <v>0.3280107264748903</v>
      </c>
      <c r="I15" s="25"/>
      <c r="J15" s="114" t="s">
        <v>40</v>
      </c>
      <c r="K15" s="49">
        <v>1508</v>
      </c>
      <c r="L15" s="49">
        <v>1547</v>
      </c>
      <c r="M15" s="65">
        <f t="shared" si="0"/>
        <v>3055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1237</v>
      </c>
      <c r="L16" s="49">
        <v>1379</v>
      </c>
      <c r="M16" s="65">
        <f t="shared" si="0"/>
        <v>2616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1374</v>
      </c>
      <c r="L17" s="49">
        <v>1432</v>
      </c>
      <c r="M17" s="65">
        <f t="shared" si="0"/>
        <v>2806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1477</v>
      </c>
      <c r="L18" s="49">
        <v>1443</v>
      </c>
      <c r="M18" s="65">
        <f t="shared" si="0"/>
        <v>2920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1160</v>
      </c>
      <c r="L19" s="49">
        <v>1179</v>
      </c>
      <c r="M19" s="65">
        <f t="shared" si="0"/>
        <v>2339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1046</v>
      </c>
      <c r="L20" s="49">
        <v>1160</v>
      </c>
      <c r="M20" s="65">
        <f t="shared" si="0"/>
        <v>2206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1297</v>
      </c>
      <c r="L21" s="49">
        <v>1312</v>
      </c>
      <c r="M21" s="65">
        <f>SUM(K21:L21)</f>
        <v>2609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1229</v>
      </c>
      <c r="L22" s="66">
        <v>1169</v>
      </c>
      <c r="M22" s="67">
        <f>SUM(K22:L22)</f>
        <v>2398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1070</v>
      </c>
      <c r="L23" s="66">
        <v>1038</v>
      </c>
      <c r="M23" s="67">
        <f t="shared" si="0"/>
        <v>2108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950</v>
      </c>
      <c r="L24" s="66">
        <v>858</v>
      </c>
      <c r="M24" s="67">
        <f t="shared" si="0"/>
        <v>1808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26393</v>
      </c>
      <c r="L25" s="112">
        <f>SUM(L4:L24)</f>
        <v>31035</v>
      </c>
      <c r="M25" s="112">
        <f>SUM(M4:M24)</f>
        <v>57428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G18:H18"/>
    <mergeCell ref="G5:H5"/>
    <mergeCell ref="G6:H6"/>
    <mergeCell ref="B1:H1"/>
    <mergeCell ref="B2:H2"/>
    <mergeCell ref="B3:H3"/>
    <mergeCell ref="C5:D5"/>
    <mergeCell ref="C6:D6"/>
    <mergeCell ref="E5:F5"/>
    <mergeCell ref="E6:F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4">
      <selection activeCell="Q9" sqref="Q9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85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7516</v>
      </c>
      <c r="E6" s="75"/>
      <c r="F6" s="76">
        <v>7287</v>
      </c>
      <c r="G6" s="77"/>
      <c r="H6" s="76">
        <v>9100</v>
      </c>
      <c r="I6" s="78"/>
      <c r="J6" s="76">
        <f aca="true" t="shared" si="0" ref="J6:J18">F6+H6</f>
        <v>16387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5441</v>
      </c>
      <c r="E7" s="81"/>
      <c r="F7" s="82">
        <v>5953</v>
      </c>
      <c r="G7" s="83"/>
      <c r="H7" s="82">
        <v>6735</v>
      </c>
      <c r="I7" s="75"/>
      <c r="J7" s="76">
        <f t="shared" si="0"/>
        <v>12688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980</v>
      </c>
      <c r="E8" s="142"/>
      <c r="F8" s="137">
        <v>1085</v>
      </c>
      <c r="G8" s="138"/>
      <c r="H8" s="141">
        <v>1183</v>
      </c>
      <c r="I8" s="142"/>
      <c r="J8" s="137">
        <f t="shared" si="0"/>
        <v>2268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675</v>
      </c>
      <c r="E9" s="142"/>
      <c r="F9" s="137">
        <v>859</v>
      </c>
      <c r="G9" s="138"/>
      <c r="H9" s="141">
        <v>979</v>
      </c>
      <c r="I9" s="142"/>
      <c r="J9" s="137">
        <f t="shared" si="0"/>
        <v>1838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1671</v>
      </c>
      <c r="E10" s="92"/>
      <c r="F10" s="94">
        <v>1933</v>
      </c>
      <c r="G10" s="91"/>
      <c r="H10" s="94">
        <v>2258</v>
      </c>
      <c r="I10" s="90"/>
      <c r="J10" s="93">
        <f t="shared" si="0"/>
        <v>4191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1393</v>
      </c>
      <c r="E11" s="92"/>
      <c r="F11" s="94">
        <v>1557</v>
      </c>
      <c r="G11" s="91"/>
      <c r="H11" s="94">
        <v>1806</v>
      </c>
      <c r="I11" s="90"/>
      <c r="J11" s="93">
        <f t="shared" si="0"/>
        <v>3363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77</v>
      </c>
      <c r="G12" s="138"/>
      <c r="H12" s="141">
        <v>92</v>
      </c>
      <c r="I12" s="142"/>
      <c r="J12" s="137">
        <f t="shared" si="0"/>
        <v>169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635</v>
      </c>
      <c r="E13" s="81"/>
      <c r="F13" s="82">
        <v>719</v>
      </c>
      <c r="G13" s="83"/>
      <c r="H13" s="82">
        <v>841</v>
      </c>
      <c r="I13" s="75"/>
      <c r="J13" s="76">
        <f t="shared" si="0"/>
        <v>1560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1011</v>
      </c>
      <c r="E14" s="81"/>
      <c r="F14" s="82">
        <v>1100</v>
      </c>
      <c r="G14" s="83"/>
      <c r="H14" s="82">
        <v>1337</v>
      </c>
      <c r="I14" s="75"/>
      <c r="J14" s="76">
        <f t="shared" si="0"/>
        <v>2437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289</v>
      </c>
      <c r="E15" s="81"/>
      <c r="F15" s="82">
        <v>427</v>
      </c>
      <c r="G15" s="83"/>
      <c r="H15" s="82">
        <v>490</v>
      </c>
      <c r="I15" s="75"/>
      <c r="J15" s="76">
        <f t="shared" si="0"/>
        <v>917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78</v>
      </c>
      <c r="E16" s="81"/>
      <c r="F16" s="82">
        <v>101</v>
      </c>
      <c r="G16" s="83"/>
      <c r="H16" s="82">
        <v>114</v>
      </c>
      <c r="I16" s="75"/>
      <c r="J16" s="76">
        <f t="shared" si="0"/>
        <v>215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516</v>
      </c>
      <c r="E18" s="81"/>
      <c r="F18" s="82">
        <v>558</v>
      </c>
      <c r="G18" s="83"/>
      <c r="H18" s="82">
        <v>507</v>
      </c>
      <c r="I18" s="75"/>
      <c r="J18" s="82">
        <f t="shared" si="0"/>
        <v>1065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18557</v>
      </c>
      <c r="E19" s="99"/>
      <c r="F19" s="100">
        <f>SUM(F6+F7+F10+F11+F13+F14+F15+F16+F17+F18)</f>
        <v>19639</v>
      </c>
      <c r="G19" s="101"/>
      <c r="H19" s="100">
        <f>SUM(H6+H7+H10+H11+H13+H14+H15+H16+H17+H18)</f>
        <v>23197</v>
      </c>
      <c r="I19" s="102"/>
      <c r="J19" s="100">
        <f>SUM(J6+J7+J10+J11+J13+J14+J15+J16+J17+J18)</f>
        <v>42836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455</v>
      </c>
      <c r="E20" s="95"/>
      <c r="F20" s="96">
        <v>512</v>
      </c>
      <c r="G20" s="95"/>
      <c r="H20" s="96">
        <v>602</v>
      </c>
      <c r="I20" s="95"/>
      <c r="J20" s="94">
        <f>SUM(F20:I20)</f>
        <v>1114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455</v>
      </c>
      <c r="E21" s="103"/>
      <c r="F21" s="104">
        <f>F20</f>
        <v>512</v>
      </c>
      <c r="G21" s="103"/>
      <c r="H21" s="104">
        <f>H20</f>
        <v>602</v>
      </c>
      <c r="I21" s="103"/>
      <c r="J21" s="105">
        <f>SUM(F21:I21)</f>
        <v>1114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533</v>
      </c>
      <c r="E22" s="95"/>
      <c r="F22" s="96">
        <v>552</v>
      </c>
      <c r="G22" s="95"/>
      <c r="H22" s="96">
        <v>682</v>
      </c>
      <c r="I22" s="95"/>
      <c r="J22" s="94">
        <f>SUM(F22:I22)</f>
        <v>1234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857</v>
      </c>
      <c r="E23" s="95"/>
      <c r="F23" s="97">
        <v>974</v>
      </c>
      <c r="G23" s="95"/>
      <c r="H23" s="97">
        <v>1108</v>
      </c>
      <c r="I23" s="95"/>
      <c r="J23" s="94">
        <f>SUM(F23:I23)</f>
        <v>2082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1390</v>
      </c>
      <c r="E24" s="103"/>
      <c r="F24" s="104">
        <f>F22+F23</f>
        <v>1526</v>
      </c>
      <c r="G24" s="103"/>
      <c r="H24" s="104">
        <f>H22+H23</f>
        <v>1790</v>
      </c>
      <c r="I24" s="103"/>
      <c r="J24" s="100">
        <f>F24+H24</f>
        <v>3316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506</v>
      </c>
      <c r="E25" s="95"/>
      <c r="F25" s="96">
        <v>560</v>
      </c>
      <c r="G25" s="95"/>
      <c r="H25" s="96">
        <v>647</v>
      </c>
      <c r="I25" s="95"/>
      <c r="J25" s="98">
        <f>SUM(F25:I25)</f>
        <v>1207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336</v>
      </c>
      <c r="E26" s="95"/>
      <c r="F26" s="96">
        <v>394</v>
      </c>
      <c r="G26" s="95"/>
      <c r="H26" s="96">
        <v>392</v>
      </c>
      <c r="I26" s="95"/>
      <c r="J26" s="94">
        <f>SUM(F26:I26)</f>
        <v>786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842</v>
      </c>
      <c r="E27" s="103"/>
      <c r="F27" s="104">
        <f>F25+F26</f>
        <v>954</v>
      </c>
      <c r="G27" s="103"/>
      <c r="H27" s="104">
        <f>H25+H26</f>
        <v>1039</v>
      </c>
      <c r="I27" s="103"/>
      <c r="J27" s="100">
        <f>F27+H27</f>
        <v>1993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1183</v>
      </c>
      <c r="E28" s="95"/>
      <c r="F28" s="96">
        <v>1217</v>
      </c>
      <c r="G28" s="95"/>
      <c r="H28" s="96">
        <v>1438</v>
      </c>
      <c r="I28" s="95"/>
      <c r="J28" s="98">
        <f>SUM(F28:I28)</f>
        <v>2655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314</v>
      </c>
      <c r="E29" s="95"/>
      <c r="F29" s="96">
        <v>343</v>
      </c>
      <c r="G29" s="95"/>
      <c r="H29" s="96">
        <v>383</v>
      </c>
      <c r="I29" s="95"/>
      <c r="J29" s="94">
        <f>SUM(F29:I29)</f>
        <v>726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1497</v>
      </c>
      <c r="E30" s="103"/>
      <c r="F30" s="104">
        <f>F28+F29</f>
        <v>1560</v>
      </c>
      <c r="G30" s="103"/>
      <c r="H30" s="104">
        <f>H28+H29</f>
        <v>1821</v>
      </c>
      <c r="I30" s="103"/>
      <c r="J30" s="100">
        <f>F30+H30</f>
        <v>3381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462</v>
      </c>
      <c r="E31" s="95"/>
      <c r="F31" s="96">
        <v>535</v>
      </c>
      <c r="G31" s="95"/>
      <c r="H31" s="96">
        <v>644</v>
      </c>
      <c r="I31" s="95"/>
      <c r="J31" s="98">
        <f>SUM(F31:I31)</f>
        <v>1179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325</v>
      </c>
      <c r="E32" s="95"/>
      <c r="F32" s="96">
        <v>408</v>
      </c>
      <c r="G32" s="95"/>
      <c r="H32" s="96">
        <v>452</v>
      </c>
      <c r="I32" s="95"/>
      <c r="J32" s="94">
        <f>SUM(F32:I32)</f>
        <v>860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787</v>
      </c>
      <c r="E33" s="103"/>
      <c r="F33" s="104">
        <f>F31+F32</f>
        <v>943</v>
      </c>
      <c r="G33" s="103"/>
      <c r="H33" s="104">
        <f>H31+H32</f>
        <v>1096</v>
      </c>
      <c r="I33" s="103"/>
      <c r="J33" s="100">
        <f>F33+H33</f>
        <v>2039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502</v>
      </c>
      <c r="E34" s="95"/>
      <c r="F34" s="96">
        <v>589</v>
      </c>
      <c r="G34" s="95"/>
      <c r="H34" s="96">
        <v>689</v>
      </c>
      <c r="I34" s="95"/>
      <c r="J34" s="98">
        <f>SUM(F34:I34)</f>
        <v>1278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442</v>
      </c>
      <c r="E35" s="95"/>
      <c r="F35" s="96">
        <v>498</v>
      </c>
      <c r="G35" s="95"/>
      <c r="H35" s="96">
        <v>624</v>
      </c>
      <c r="I35" s="95"/>
      <c r="J35" s="94">
        <f>SUM(F35:I35)</f>
        <v>1122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944</v>
      </c>
      <c r="E36" s="103"/>
      <c r="F36" s="104">
        <f>F34+F35</f>
        <v>1087</v>
      </c>
      <c r="G36" s="103"/>
      <c r="H36" s="104">
        <f>H34+H35</f>
        <v>1313</v>
      </c>
      <c r="I36" s="103"/>
      <c r="J36" s="100">
        <f>F36+H36</f>
        <v>2400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24472</v>
      </c>
      <c r="E37" s="140"/>
      <c r="F37" s="139">
        <f>F19+F21+F24+F27+F30+F33+F36</f>
        <v>26221</v>
      </c>
      <c r="G37" s="140"/>
      <c r="H37" s="139">
        <f>H19+H21+H24+H27+H30+H33+H36</f>
        <v>30858</v>
      </c>
      <c r="I37" s="140"/>
      <c r="J37" s="139">
        <f>J19+J21+J24+J27+J30+J33+J36</f>
        <v>57079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J37:K37"/>
    <mergeCell ref="B28:B30"/>
    <mergeCell ref="B31:B33"/>
    <mergeCell ref="B34:B36"/>
    <mergeCell ref="D37:E37"/>
    <mergeCell ref="F37:G37"/>
    <mergeCell ref="H37:I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0" zoomScaleNormal="80" zoomScalePageLayoutView="0" workbookViewId="0" topLeftCell="B1">
      <selection activeCell="K25" sqref="K25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85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4</v>
      </c>
      <c r="L4" s="48">
        <v>27</v>
      </c>
      <c r="M4" s="64">
        <f aca="true" t="shared" si="0" ref="M4:M24">SUM(K4+L4)</f>
        <v>31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34</v>
      </c>
      <c r="L5" s="48">
        <v>166</v>
      </c>
      <c r="M5" s="64">
        <f t="shared" si="0"/>
        <v>200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152</v>
      </c>
      <c r="L6" s="48">
        <v>600</v>
      </c>
      <c r="M6" s="64">
        <f t="shared" si="0"/>
        <v>752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499</v>
      </c>
      <c r="L7" s="48">
        <v>1267</v>
      </c>
      <c r="M7" s="64">
        <f t="shared" si="0"/>
        <v>1766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1089</v>
      </c>
      <c r="L8" s="48">
        <v>1970</v>
      </c>
      <c r="M8" s="64">
        <f t="shared" si="0"/>
        <v>3059</v>
      </c>
      <c r="N8" s="13"/>
    </row>
    <row r="9" spans="1:14" s="2" customFormat="1" ht="22.5" customHeight="1">
      <c r="A9" s="21"/>
      <c r="B9" s="110">
        <f>C9+E9+G9</f>
        <v>26221</v>
      </c>
      <c r="C9" s="32">
        <v>3228</v>
      </c>
      <c r="D9" s="58">
        <f>SUM(C9/B9)</f>
        <v>0.1231074329735708</v>
      </c>
      <c r="E9" s="53">
        <v>15563</v>
      </c>
      <c r="F9" s="59">
        <f>SUM(E9/B9)</f>
        <v>0.5935319019106823</v>
      </c>
      <c r="G9" s="5">
        <v>7430</v>
      </c>
      <c r="H9" s="60">
        <f>SUM(G9/B9)</f>
        <v>0.2833606651157469</v>
      </c>
      <c r="I9" s="10"/>
      <c r="J9" s="113" t="s">
        <v>34</v>
      </c>
      <c r="K9" s="48">
        <v>1785</v>
      </c>
      <c r="L9" s="48">
        <v>2484</v>
      </c>
      <c r="M9" s="64">
        <f t="shared" si="0"/>
        <v>4269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1948</v>
      </c>
      <c r="L10" s="48">
        <v>2581</v>
      </c>
      <c r="M10" s="64">
        <f t="shared" si="0"/>
        <v>4529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1919</v>
      </c>
      <c r="L11" s="48">
        <v>2335</v>
      </c>
      <c r="M11" s="64">
        <f t="shared" si="0"/>
        <v>4254</v>
      </c>
      <c r="N11" s="13"/>
    </row>
    <row r="12" spans="1:14" s="2" customFormat="1" ht="22.5" customHeight="1">
      <c r="A12" s="21"/>
      <c r="B12" s="110">
        <f>C12+E12+G12</f>
        <v>30858</v>
      </c>
      <c r="C12" s="32">
        <v>3040</v>
      </c>
      <c r="D12" s="58">
        <f>SUM(C12/B12)</f>
        <v>0.09851578196901938</v>
      </c>
      <c r="E12" s="53">
        <v>16388</v>
      </c>
      <c r="F12" s="59">
        <f>SUM(E12/B12)</f>
        <v>0.5310778404303584</v>
      </c>
      <c r="G12" s="44">
        <v>11430</v>
      </c>
      <c r="H12" s="60">
        <f>SUM(G12/B12)</f>
        <v>0.3704063776006222</v>
      </c>
      <c r="I12" s="10"/>
      <c r="J12" s="114" t="s">
        <v>37</v>
      </c>
      <c r="K12" s="49">
        <v>1989</v>
      </c>
      <c r="L12" s="49">
        <v>2446</v>
      </c>
      <c r="M12" s="65">
        <f t="shared" si="0"/>
        <v>4435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2636</v>
      </c>
      <c r="L13" s="49">
        <v>2625</v>
      </c>
      <c r="M13" s="65">
        <f t="shared" si="0"/>
        <v>5261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1978</v>
      </c>
      <c r="L14" s="49">
        <v>1997</v>
      </c>
      <c r="M14" s="65">
        <f t="shared" si="0"/>
        <v>3975</v>
      </c>
      <c r="N14" s="13"/>
    </row>
    <row r="15" spans="1:14" s="2" customFormat="1" ht="22.5" customHeight="1">
      <c r="A15" s="21"/>
      <c r="B15" s="111">
        <f>C15+E15+G15</f>
        <v>57079</v>
      </c>
      <c r="C15" s="32">
        <f>SUM(C9:C13)</f>
        <v>6268</v>
      </c>
      <c r="D15" s="61">
        <f>SUM(C15/B15)</f>
        <v>0.1098127157098057</v>
      </c>
      <c r="E15" s="56">
        <f>SUM(E9:E13)</f>
        <v>31951</v>
      </c>
      <c r="F15" s="62">
        <f>SUM(E15/B15)</f>
        <v>0.5597680407855778</v>
      </c>
      <c r="G15" s="7">
        <f>SUM(G9:G13)</f>
        <v>18860</v>
      </c>
      <c r="H15" s="63">
        <f>SUM(G15/B15)</f>
        <v>0.33041924350461643</v>
      </c>
      <c r="I15" s="25"/>
      <c r="J15" s="114" t="s">
        <v>40</v>
      </c>
      <c r="K15" s="49">
        <v>1494</v>
      </c>
      <c r="L15" s="49">
        <v>1542</v>
      </c>
      <c r="M15" s="65">
        <f t="shared" si="0"/>
        <v>3036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1236</v>
      </c>
      <c r="L16" s="49">
        <v>1378</v>
      </c>
      <c r="M16" s="65">
        <f t="shared" si="0"/>
        <v>2614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1373</v>
      </c>
      <c r="L17" s="49">
        <v>1426</v>
      </c>
      <c r="M17" s="65">
        <f t="shared" si="0"/>
        <v>2799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1469</v>
      </c>
      <c r="L18" s="49">
        <v>1430</v>
      </c>
      <c r="M18" s="65">
        <f t="shared" si="0"/>
        <v>2899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1132</v>
      </c>
      <c r="L19" s="49">
        <v>1157</v>
      </c>
      <c r="M19" s="65">
        <f t="shared" si="0"/>
        <v>2289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1027</v>
      </c>
      <c r="L20" s="49">
        <v>1120</v>
      </c>
      <c r="M20" s="65">
        <f t="shared" si="0"/>
        <v>2147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1229</v>
      </c>
      <c r="L21" s="49">
        <v>1267</v>
      </c>
      <c r="M21" s="65">
        <f>SUM(K21:L21)</f>
        <v>2496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1226</v>
      </c>
      <c r="L22" s="66">
        <v>1159</v>
      </c>
      <c r="M22" s="67">
        <f>SUM(K22:L22)</f>
        <v>2385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1067</v>
      </c>
      <c r="L23" s="66">
        <v>1031</v>
      </c>
      <c r="M23" s="67">
        <f t="shared" si="0"/>
        <v>2098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935</v>
      </c>
      <c r="L24" s="66">
        <v>850</v>
      </c>
      <c r="M24" s="67">
        <f t="shared" si="0"/>
        <v>1785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26221</v>
      </c>
      <c r="L25" s="112">
        <f>SUM(L4:L24)</f>
        <v>30858</v>
      </c>
      <c r="M25" s="112">
        <f>SUM(M4:M24)</f>
        <v>57079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30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76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7586</v>
      </c>
      <c r="E6" s="75"/>
      <c r="F6" s="76">
        <v>7384</v>
      </c>
      <c r="G6" s="77"/>
      <c r="H6" s="76">
        <v>9229</v>
      </c>
      <c r="I6" s="78"/>
      <c r="J6" s="76">
        <f aca="true" t="shared" si="0" ref="J6:J18">F6+H6</f>
        <v>16613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5421</v>
      </c>
      <c r="E7" s="81"/>
      <c r="F7" s="82">
        <v>5987</v>
      </c>
      <c r="G7" s="83"/>
      <c r="H7" s="82">
        <v>6776</v>
      </c>
      <c r="I7" s="75"/>
      <c r="J7" s="76">
        <f t="shared" si="0"/>
        <v>12763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977</v>
      </c>
      <c r="E8" s="142"/>
      <c r="F8" s="137">
        <v>1098</v>
      </c>
      <c r="G8" s="138"/>
      <c r="H8" s="141">
        <v>1205</v>
      </c>
      <c r="I8" s="142"/>
      <c r="J8" s="137">
        <f t="shared" si="0"/>
        <v>2303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677</v>
      </c>
      <c r="E9" s="142"/>
      <c r="F9" s="137">
        <v>866</v>
      </c>
      <c r="G9" s="138"/>
      <c r="H9" s="141">
        <v>981</v>
      </c>
      <c r="I9" s="142"/>
      <c r="J9" s="137">
        <f t="shared" si="0"/>
        <v>1847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1681</v>
      </c>
      <c r="E10" s="92"/>
      <c r="F10" s="94">
        <v>1962</v>
      </c>
      <c r="G10" s="91"/>
      <c r="H10" s="94">
        <v>2256</v>
      </c>
      <c r="I10" s="90"/>
      <c r="J10" s="93">
        <f t="shared" si="0"/>
        <v>4218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1390</v>
      </c>
      <c r="E11" s="92"/>
      <c r="F11" s="94">
        <v>1578</v>
      </c>
      <c r="G11" s="91"/>
      <c r="H11" s="94">
        <v>1810</v>
      </c>
      <c r="I11" s="90"/>
      <c r="J11" s="93">
        <f t="shared" si="0"/>
        <v>3388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78</v>
      </c>
      <c r="G12" s="138"/>
      <c r="H12" s="141">
        <v>96</v>
      </c>
      <c r="I12" s="142"/>
      <c r="J12" s="137">
        <f t="shared" si="0"/>
        <v>174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640</v>
      </c>
      <c r="E13" s="81"/>
      <c r="F13" s="82">
        <v>738</v>
      </c>
      <c r="G13" s="83"/>
      <c r="H13" s="82">
        <v>867</v>
      </c>
      <c r="I13" s="75"/>
      <c r="J13" s="76">
        <f t="shared" si="0"/>
        <v>1605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1018</v>
      </c>
      <c r="E14" s="81"/>
      <c r="F14" s="82">
        <v>1120</v>
      </c>
      <c r="G14" s="83"/>
      <c r="H14" s="82">
        <v>1358</v>
      </c>
      <c r="I14" s="75"/>
      <c r="J14" s="76">
        <f t="shared" si="0"/>
        <v>2478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298</v>
      </c>
      <c r="E15" s="81"/>
      <c r="F15" s="82">
        <v>446</v>
      </c>
      <c r="G15" s="83"/>
      <c r="H15" s="82">
        <v>506</v>
      </c>
      <c r="I15" s="75"/>
      <c r="J15" s="76">
        <f t="shared" si="0"/>
        <v>952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80</v>
      </c>
      <c r="E16" s="81"/>
      <c r="F16" s="82">
        <v>103</v>
      </c>
      <c r="G16" s="83"/>
      <c r="H16" s="82">
        <v>118</v>
      </c>
      <c r="I16" s="75"/>
      <c r="J16" s="76">
        <f t="shared" si="0"/>
        <v>221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516</v>
      </c>
      <c r="E18" s="81"/>
      <c r="F18" s="82">
        <v>563</v>
      </c>
      <c r="G18" s="83"/>
      <c r="H18" s="82">
        <v>514</v>
      </c>
      <c r="I18" s="75"/>
      <c r="J18" s="82">
        <f t="shared" si="0"/>
        <v>1077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18637</v>
      </c>
      <c r="E19" s="99"/>
      <c r="F19" s="100">
        <f>SUM(F6+F7+F10+F11+F13+F14+F15+F16+F17+F18)</f>
        <v>19885</v>
      </c>
      <c r="G19" s="101"/>
      <c r="H19" s="100">
        <f>SUM(H6+H7+H10+H11+H13+H14+H15+H16+H17+H18)</f>
        <v>23443</v>
      </c>
      <c r="I19" s="102"/>
      <c r="J19" s="100">
        <f>SUM(J6+J7+J10+J11+J13+J14+J15+J16+J17+J18)</f>
        <v>43328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460</v>
      </c>
      <c r="E20" s="95"/>
      <c r="F20" s="96">
        <v>523</v>
      </c>
      <c r="G20" s="95"/>
      <c r="H20" s="96">
        <v>615</v>
      </c>
      <c r="I20" s="95"/>
      <c r="J20" s="94">
        <f>SUM(F20:I20)</f>
        <v>1138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460</v>
      </c>
      <c r="E21" s="103"/>
      <c r="F21" s="104">
        <f>F20</f>
        <v>523</v>
      </c>
      <c r="G21" s="103"/>
      <c r="H21" s="104">
        <f>H20</f>
        <v>615</v>
      </c>
      <c r="I21" s="103"/>
      <c r="J21" s="105">
        <f>SUM(F21:I21)</f>
        <v>1138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536</v>
      </c>
      <c r="E22" s="95"/>
      <c r="F22" s="96">
        <v>568</v>
      </c>
      <c r="G22" s="95"/>
      <c r="H22" s="96">
        <v>695</v>
      </c>
      <c r="I22" s="95"/>
      <c r="J22" s="94">
        <f>SUM(F22:I22)</f>
        <v>1263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866</v>
      </c>
      <c r="E23" s="95"/>
      <c r="F23" s="97">
        <v>990</v>
      </c>
      <c r="G23" s="95"/>
      <c r="H23" s="97">
        <v>1137</v>
      </c>
      <c r="I23" s="95"/>
      <c r="J23" s="94">
        <f>SUM(F23:I23)</f>
        <v>2127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1402</v>
      </c>
      <c r="E24" s="103"/>
      <c r="F24" s="104">
        <f>F22+F23</f>
        <v>1558</v>
      </c>
      <c r="G24" s="103"/>
      <c r="H24" s="104">
        <f>H22+H23</f>
        <v>1832</v>
      </c>
      <c r="I24" s="103"/>
      <c r="J24" s="100">
        <f>F24+H24</f>
        <v>3390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507</v>
      </c>
      <c r="E25" s="95"/>
      <c r="F25" s="96">
        <v>575</v>
      </c>
      <c r="G25" s="95"/>
      <c r="H25" s="96">
        <v>651</v>
      </c>
      <c r="I25" s="95"/>
      <c r="J25" s="98">
        <f>SUM(F25:I25)</f>
        <v>1226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336</v>
      </c>
      <c r="E26" s="95"/>
      <c r="F26" s="96">
        <v>402</v>
      </c>
      <c r="G26" s="95"/>
      <c r="H26" s="96">
        <v>403</v>
      </c>
      <c r="I26" s="95"/>
      <c r="J26" s="94">
        <f>SUM(F26:I26)</f>
        <v>805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843</v>
      </c>
      <c r="E27" s="103"/>
      <c r="F27" s="104">
        <f>F25+F26</f>
        <v>977</v>
      </c>
      <c r="G27" s="103"/>
      <c r="H27" s="104">
        <f>H25+H26</f>
        <v>1054</v>
      </c>
      <c r="I27" s="103"/>
      <c r="J27" s="100">
        <f>F27+H27</f>
        <v>2031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1193</v>
      </c>
      <c r="E28" s="95"/>
      <c r="F28" s="96">
        <v>1253</v>
      </c>
      <c r="G28" s="95"/>
      <c r="H28" s="96">
        <v>1461</v>
      </c>
      <c r="I28" s="95"/>
      <c r="J28" s="98">
        <f>SUM(F28:I28)</f>
        <v>2714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314</v>
      </c>
      <c r="E29" s="95"/>
      <c r="F29" s="96">
        <v>351</v>
      </c>
      <c r="G29" s="95"/>
      <c r="H29" s="96">
        <v>387</v>
      </c>
      <c r="I29" s="95"/>
      <c r="J29" s="94">
        <f>SUM(F29:I29)</f>
        <v>738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1507</v>
      </c>
      <c r="E30" s="103"/>
      <c r="F30" s="104">
        <f>F28+F29</f>
        <v>1604</v>
      </c>
      <c r="G30" s="103"/>
      <c r="H30" s="104">
        <f>H28+H29</f>
        <v>1848</v>
      </c>
      <c r="I30" s="103"/>
      <c r="J30" s="100">
        <f>F30+H30</f>
        <v>3452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466</v>
      </c>
      <c r="E31" s="95"/>
      <c r="F31" s="96">
        <v>543</v>
      </c>
      <c r="G31" s="95"/>
      <c r="H31" s="96">
        <v>641</v>
      </c>
      <c r="I31" s="95"/>
      <c r="J31" s="98">
        <f>SUM(F31:I31)</f>
        <v>1184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326</v>
      </c>
      <c r="E32" s="95"/>
      <c r="F32" s="96">
        <v>425</v>
      </c>
      <c r="G32" s="95"/>
      <c r="H32" s="96">
        <v>458</v>
      </c>
      <c r="I32" s="95"/>
      <c r="J32" s="94">
        <f>SUM(F32:I32)</f>
        <v>883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792</v>
      </c>
      <c r="E33" s="103"/>
      <c r="F33" s="104">
        <f>F31+F32</f>
        <v>968</v>
      </c>
      <c r="G33" s="103"/>
      <c r="H33" s="104">
        <f>H31+H32</f>
        <v>1099</v>
      </c>
      <c r="I33" s="103"/>
      <c r="J33" s="100">
        <f>F33+H33</f>
        <v>2067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504</v>
      </c>
      <c r="E34" s="95"/>
      <c r="F34" s="96">
        <v>602</v>
      </c>
      <c r="G34" s="95"/>
      <c r="H34" s="96">
        <v>699</v>
      </c>
      <c r="I34" s="95"/>
      <c r="J34" s="98">
        <f>SUM(F34:I34)</f>
        <v>1301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441</v>
      </c>
      <c r="E35" s="95"/>
      <c r="F35" s="96">
        <v>512</v>
      </c>
      <c r="G35" s="95"/>
      <c r="H35" s="96">
        <v>641</v>
      </c>
      <c r="I35" s="95"/>
      <c r="J35" s="94">
        <f>SUM(F35:I35)</f>
        <v>1153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945</v>
      </c>
      <c r="E36" s="103"/>
      <c r="F36" s="104">
        <f>F34+F35</f>
        <v>1114</v>
      </c>
      <c r="G36" s="103"/>
      <c r="H36" s="104">
        <f>H34+H35</f>
        <v>1340</v>
      </c>
      <c r="I36" s="103"/>
      <c r="J36" s="100">
        <f>F36+H36</f>
        <v>2454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24586</v>
      </c>
      <c r="E37" s="140"/>
      <c r="F37" s="139">
        <f>F19+F21+F24+F27+F30+F33+F36</f>
        <v>26629</v>
      </c>
      <c r="G37" s="140"/>
      <c r="H37" s="139">
        <f>H19+H21+H24+H27+H30+H33+H36</f>
        <v>31231</v>
      </c>
      <c r="I37" s="140"/>
      <c r="J37" s="139">
        <f>J19+J21+J24+J27+J30+J33+J36</f>
        <v>57860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1">
      <selection activeCell="B4" sqref="B4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88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5</v>
      </c>
      <c r="L4" s="48">
        <v>23</v>
      </c>
      <c r="M4" s="64">
        <f aca="true" t="shared" si="0" ref="M4:M24">SUM(K4+L4)</f>
        <v>28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33</v>
      </c>
      <c r="L5" s="48">
        <v>150</v>
      </c>
      <c r="M5" s="64">
        <f t="shared" si="0"/>
        <v>183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158</v>
      </c>
      <c r="L6" s="48">
        <v>584</v>
      </c>
      <c r="M6" s="64">
        <f t="shared" si="0"/>
        <v>742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464</v>
      </c>
      <c r="L7" s="48">
        <v>1198</v>
      </c>
      <c r="M7" s="64">
        <f t="shared" si="0"/>
        <v>1662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1082</v>
      </c>
      <c r="L8" s="48">
        <v>1937</v>
      </c>
      <c r="M8" s="64">
        <f t="shared" si="0"/>
        <v>3019</v>
      </c>
      <c r="N8" s="13"/>
    </row>
    <row r="9" spans="1:14" s="2" customFormat="1" ht="22.5" customHeight="1">
      <c r="A9" s="21"/>
      <c r="B9" s="110">
        <f>C9+E9+G9</f>
        <v>26629</v>
      </c>
      <c r="C9" s="32">
        <v>3280</v>
      </c>
      <c r="D9" s="58">
        <f>SUM(C9/B9)</f>
        <v>0.12317398325134252</v>
      </c>
      <c r="E9" s="53">
        <v>15917</v>
      </c>
      <c r="F9" s="59">
        <f>SUM(E9/B9)</f>
        <v>0.5977317961620789</v>
      </c>
      <c r="G9" s="5">
        <v>7432</v>
      </c>
      <c r="H9" s="60">
        <f>SUM(G9/B9)</f>
        <v>0.27909422058657857</v>
      </c>
      <c r="I9" s="10"/>
      <c r="J9" s="113" t="s">
        <v>34</v>
      </c>
      <c r="K9" s="48">
        <v>1744</v>
      </c>
      <c r="L9" s="48">
        <v>2460</v>
      </c>
      <c r="M9" s="64">
        <f t="shared" si="0"/>
        <v>4204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2007</v>
      </c>
      <c r="L10" s="48">
        <v>2602</v>
      </c>
      <c r="M10" s="64">
        <f t="shared" si="0"/>
        <v>4609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1939</v>
      </c>
      <c r="L11" s="48">
        <v>2440</v>
      </c>
      <c r="M11" s="64">
        <f t="shared" si="0"/>
        <v>4379</v>
      </c>
      <c r="N11" s="13"/>
    </row>
    <row r="12" spans="1:14" s="2" customFormat="1" ht="22.5" customHeight="1">
      <c r="A12" s="21"/>
      <c r="B12" s="110">
        <f>C12+E12+G12</f>
        <v>31231</v>
      </c>
      <c r="C12" s="32">
        <v>3145</v>
      </c>
      <c r="D12" s="58">
        <f>SUM(C12/B12)</f>
        <v>0.10070122634561814</v>
      </c>
      <c r="E12" s="53">
        <v>16692</v>
      </c>
      <c r="F12" s="59">
        <f>SUM(E12/B12)</f>
        <v>0.5344689571259326</v>
      </c>
      <c r="G12" s="44">
        <v>11394</v>
      </c>
      <c r="H12" s="60">
        <f>SUM(G12/B12)</f>
        <v>0.3648298165284493</v>
      </c>
      <c r="I12" s="10"/>
      <c r="J12" s="114" t="s">
        <v>37</v>
      </c>
      <c r="K12" s="49">
        <v>1844</v>
      </c>
      <c r="L12" s="49">
        <v>2303</v>
      </c>
      <c r="M12" s="65">
        <f t="shared" si="0"/>
        <v>4147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2748</v>
      </c>
      <c r="L13" s="49">
        <v>2779</v>
      </c>
      <c r="M13" s="65">
        <f t="shared" si="0"/>
        <v>5527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2094</v>
      </c>
      <c r="L14" s="49">
        <v>2082</v>
      </c>
      <c r="M14" s="65">
        <f t="shared" si="0"/>
        <v>4176</v>
      </c>
      <c r="N14" s="13"/>
    </row>
    <row r="15" spans="1:14" s="2" customFormat="1" ht="22.5" customHeight="1">
      <c r="A15" s="21"/>
      <c r="B15" s="111">
        <f>C15+E15+G15</f>
        <v>57860</v>
      </c>
      <c r="C15" s="32">
        <f>SUM(C9:C13)</f>
        <v>6425</v>
      </c>
      <c r="D15" s="61">
        <f>SUM(C15/B15)</f>
        <v>0.11104389906671276</v>
      </c>
      <c r="E15" s="56">
        <f>SUM(E9:E13)</f>
        <v>32609</v>
      </c>
      <c r="F15" s="62">
        <f>SUM(E15/B15)</f>
        <v>0.5635845143449706</v>
      </c>
      <c r="G15" s="7">
        <f>SUM(G9:G13)</f>
        <v>18826</v>
      </c>
      <c r="H15" s="63">
        <f>SUM(G15/B15)</f>
        <v>0.3253715865883166</v>
      </c>
      <c r="I15" s="25"/>
      <c r="J15" s="114" t="s">
        <v>40</v>
      </c>
      <c r="K15" s="49">
        <v>1580</v>
      </c>
      <c r="L15" s="49">
        <v>1608</v>
      </c>
      <c r="M15" s="65">
        <f t="shared" si="0"/>
        <v>3188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1263</v>
      </c>
      <c r="L16" s="49">
        <v>1415</v>
      </c>
      <c r="M16" s="65">
        <f t="shared" si="0"/>
        <v>2678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1312</v>
      </c>
      <c r="L17" s="49">
        <v>1365</v>
      </c>
      <c r="M17" s="65">
        <f t="shared" si="0"/>
        <v>2677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1538</v>
      </c>
      <c r="L18" s="49">
        <v>1487</v>
      </c>
      <c r="M18" s="65">
        <f t="shared" si="0"/>
        <v>3025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1196</v>
      </c>
      <c r="L19" s="49">
        <v>1212</v>
      </c>
      <c r="M19" s="65">
        <f t="shared" si="0"/>
        <v>2408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1072</v>
      </c>
      <c r="L20" s="49">
        <v>1141</v>
      </c>
      <c r="M20" s="65">
        <f t="shared" si="0"/>
        <v>2213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1270</v>
      </c>
      <c r="L21" s="49">
        <v>1300</v>
      </c>
      <c r="M21" s="65">
        <f>SUM(K21:L21)</f>
        <v>2570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1237</v>
      </c>
      <c r="L22" s="66">
        <v>1199</v>
      </c>
      <c r="M22" s="67">
        <f>SUM(K22:L22)</f>
        <v>2436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1084</v>
      </c>
      <c r="L23" s="66">
        <v>1049</v>
      </c>
      <c r="M23" s="67">
        <f t="shared" si="0"/>
        <v>2133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959</v>
      </c>
      <c r="L24" s="66">
        <v>897</v>
      </c>
      <c r="M24" s="67">
        <f t="shared" si="0"/>
        <v>1856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26629</v>
      </c>
      <c r="L25" s="112">
        <f>SUM(L4:L24)</f>
        <v>31231</v>
      </c>
      <c r="M25" s="112">
        <f>SUM(M4:M24)</f>
        <v>57860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27" activePane="bottomLeft" state="frozen"/>
      <selection pane="topLeft" activeCell="H37" sqref="H37:I37"/>
      <selection pane="bottomLeft" activeCell="C3" sqref="C3:K3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77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7590</v>
      </c>
      <c r="E6" s="75"/>
      <c r="F6" s="76">
        <v>7392</v>
      </c>
      <c r="G6" s="77"/>
      <c r="H6" s="76">
        <v>9224</v>
      </c>
      <c r="I6" s="78"/>
      <c r="J6" s="76">
        <f aca="true" t="shared" si="0" ref="J6:J18">F6+H6</f>
        <v>16616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5427</v>
      </c>
      <c r="E7" s="81"/>
      <c r="F7" s="82">
        <v>5984</v>
      </c>
      <c r="G7" s="83"/>
      <c r="H7" s="82">
        <v>6783</v>
      </c>
      <c r="I7" s="75"/>
      <c r="J7" s="76">
        <f t="shared" si="0"/>
        <v>12767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975</v>
      </c>
      <c r="E8" s="142"/>
      <c r="F8" s="137">
        <v>1093</v>
      </c>
      <c r="G8" s="138"/>
      <c r="H8" s="141">
        <v>1201</v>
      </c>
      <c r="I8" s="142"/>
      <c r="J8" s="137">
        <f t="shared" si="0"/>
        <v>2294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676</v>
      </c>
      <c r="E9" s="142"/>
      <c r="F9" s="137">
        <v>866</v>
      </c>
      <c r="G9" s="138"/>
      <c r="H9" s="141">
        <v>979</v>
      </c>
      <c r="I9" s="142"/>
      <c r="J9" s="137">
        <f t="shared" si="0"/>
        <v>1845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1685</v>
      </c>
      <c r="E10" s="92"/>
      <c r="F10" s="94">
        <v>1967</v>
      </c>
      <c r="G10" s="91"/>
      <c r="H10" s="94">
        <v>2260</v>
      </c>
      <c r="I10" s="90"/>
      <c r="J10" s="93">
        <f t="shared" si="0"/>
        <v>4227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1393</v>
      </c>
      <c r="E11" s="92"/>
      <c r="F11" s="94">
        <v>1581</v>
      </c>
      <c r="G11" s="91"/>
      <c r="H11" s="94">
        <v>1811</v>
      </c>
      <c r="I11" s="90"/>
      <c r="J11" s="93">
        <f t="shared" si="0"/>
        <v>3392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78</v>
      </c>
      <c r="G12" s="138"/>
      <c r="H12" s="141">
        <v>96</v>
      </c>
      <c r="I12" s="142"/>
      <c r="J12" s="137">
        <f t="shared" si="0"/>
        <v>174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639</v>
      </c>
      <c r="E13" s="81"/>
      <c r="F13" s="82">
        <v>734</v>
      </c>
      <c r="G13" s="83"/>
      <c r="H13" s="82">
        <v>864</v>
      </c>
      <c r="I13" s="75"/>
      <c r="J13" s="76">
        <f t="shared" si="0"/>
        <v>1598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1016</v>
      </c>
      <c r="E14" s="81"/>
      <c r="F14" s="82">
        <v>1117</v>
      </c>
      <c r="G14" s="83"/>
      <c r="H14" s="82">
        <v>1358</v>
      </c>
      <c r="I14" s="75"/>
      <c r="J14" s="76">
        <f t="shared" si="0"/>
        <v>2475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297</v>
      </c>
      <c r="E15" s="81"/>
      <c r="F15" s="82">
        <v>445</v>
      </c>
      <c r="G15" s="83"/>
      <c r="H15" s="82">
        <v>504</v>
      </c>
      <c r="I15" s="75"/>
      <c r="J15" s="76">
        <f t="shared" si="0"/>
        <v>949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80</v>
      </c>
      <c r="E16" s="81"/>
      <c r="F16" s="82">
        <v>103</v>
      </c>
      <c r="G16" s="83"/>
      <c r="H16" s="82">
        <v>118</v>
      </c>
      <c r="I16" s="75"/>
      <c r="J16" s="76">
        <f t="shared" si="0"/>
        <v>221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517</v>
      </c>
      <c r="E18" s="81"/>
      <c r="F18" s="82">
        <v>563</v>
      </c>
      <c r="G18" s="83"/>
      <c r="H18" s="82">
        <v>514</v>
      </c>
      <c r="I18" s="75"/>
      <c r="J18" s="82">
        <f t="shared" si="0"/>
        <v>1077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18651</v>
      </c>
      <c r="E19" s="99"/>
      <c r="F19" s="100">
        <f>SUM(F6+F7+F10+F11+F13+F14+F15+F16+F17+F18)</f>
        <v>19890</v>
      </c>
      <c r="G19" s="101"/>
      <c r="H19" s="100">
        <f>SUM(H6+H7+H10+H11+H13+H14+H15+H16+H17+H18)</f>
        <v>23445</v>
      </c>
      <c r="I19" s="102"/>
      <c r="J19" s="100">
        <f>SUM(J6+J7+J10+J11+J13+J14+J15+J16+J17+J18)</f>
        <v>43335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460</v>
      </c>
      <c r="E20" s="95"/>
      <c r="F20" s="96">
        <v>525</v>
      </c>
      <c r="G20" s="95"/>
      <c r="H20" s="96">
        <v>613</v>
      </c>
      <c r="I20" s="95"/>
      <c r="J20" s="94">
        <f>SUM(F20:I20)</f>
        <v>1138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460</v>
      </c>
      <c r="E21" s="103"/>
      <c r="F21" s="104">
        <f>F20</f>
        <v>525</v>
      </c>
      <c r="G21" s="103"/>
      <c r="H21" s="104">
        <f>H20</f>
        <v>613</v>
      </c>
      <c r="I21" s="103"/>
      <c r="J21" s="105">
        <f>SUM(F21:I21)</f>
        <v>1138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537</v>
      </c>
      <c r="E22" s="95"/>
      <c r="F22" s="96">
        <v>568</v>
      </c>
      <c r="G22" s="95"/>
      <c r="H22" s="96">
        <v>694</v>
      </c>
      <c r="I22" s="95"/>
      <c r="J22" s="94">
        <f>SUM(F22:I22)</f>
        <v>1262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866</v>
      </c>
      <c r="E23" s="95"/>
      <c r="F23" s="97">
        <v>989</v>
      </c>
      <c r="G23" s="95"/>
      <c r="H23" s="97">
        <v>1136</v>
      </c>
      <c r="I23" s="95"/>
      <c r="J23" s="94">
        <f>SUM(F23:I23)</f>
        <v>2125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1403</v>
      </c>
      <c r="E24" s="103"/>
      <c r="F24" s="104">
        <f>F22+F23</f>
        <v>1557</v>
      </c>
      <c r="G24" s="103"/>
      <c r="H24" s="104">
        <f>H22+H23</f>
        <v>1830</v>
      </c>
      <c r="I24" s="103"/>
      <c r="J24" s="100">
        <f>F24+H24</f>
        <v>3387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508</v>
      </c>
      <c r="E25" s="95"/>
      <c r="F25" s="96">
        <v>577</v>
      </c>
      <c r="G25" s="95"/>
      <c r="H25" s="96">
        <v>652</v>
      </c>
      <c r="I25" s="95"/>
      <c r="J25" s="98">
        <f>SUM(F25:I25)</f>
        <v>1229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336</v>
      </c>
      <c r="E26" s="95"/>
      <c r="F26" s="96">
        <v>402</v>
      </c>
      <c r="G26" s="95"/>
      <c r="H26" s="96">
        <v>403</v>
      </c>
      <c r="I26" s="95"/>
      <c r="J26" s="94">
        <f>SUM(F26:I26)</f>
        <v>805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844</v>
      </c>
      <c r="E27" s="103"/>
      <c r="F27" s="104">
        <f>F25+F26</f>
        <v>979</v>
      </c>
      <c r="G27" s="103"/>
      <c r="H27" s="104">
        <f>H25+H26</f>
        <v>1055</v>
      </c>
      <c r="I27" s="103"/>
      <c r="J27" s="100">
        <f>F27+H27</f>
        <v>2034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1192</v>
      </c>
      <c r="E28" s="95"/>
      <c r="F28" s="96">
        <v>1252</v>
      </c>
      <c r="G28" s="95"/>
      <c r="H28" s="96">
        <v>1456</v>
      </c>
      <c r="I28" s="95"/>
      <c r="J28" s="98">
        <f>SUM(F28:I28)</f>
        <v>2708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313</v>
      </c>
      <c r="E29" s="95"/>
      <c r="F29" s="96">
        <v>349</v>
      </c>
      <c r="G29" s="95"/>
      <c r="H29" s="96">
        <v>386</v>
      </c>
      <c r="I29" s="95"/>
      <c r="J29" s="94">
        <f>SUM(F29:I29)</f>
        <v>735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1505</v>
      </c>
      <c r="E30" s="103"/>
      <c r="F30" s="104">
        <f>F28+F29</f>
        <v>1601</v>
      </c>
      <c r="G30" s="103"/>
      <c r="H30" s="104">
        <f>H28+H29</f>
        <v>1842</v>
      </c>
      <c r="I30" s="103"/>
      <c r="J30" s="100">
        <f>F30+H30</f>
        <v>3443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466</v>
      </c>
      <c r="E31" s="95"/>
      <c r="F31" s="96">
        <v>543</v>
      </c>
      <c r="G31" s="95"/>
      <c r="H31" s="96">
        <v>641</v>
      </c>
      <c r="I31" s="95"/>
      <c r="J31" s="98">
        <f>SUM(F31:I31)</f>
        <v>1184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326</v>
      </c>
      <c r="E32" s="95"/>
      <c r="F32" s="96">
        <v>424</v>
      </c>
      <c r="G32" s="95"/>
      <c r="H32" s="96">
        <v>459</v>
      </c>
      <c r="I32" s="95"/>
      <c r="J32" s="94">
        <f>SUM(F32:I32)</f>
        <v>883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792</v>
      </c>
      <c r="E33" s="103"/>
      <c r="F33" s="104">
        <f>F31+F32</f>
        <v>967</v>
      </c>
      <c r="G33" s="103"/>
      <c r="H33" s="104">
        <f>H31+H32</f>
        <v>1100</v>
      </c>
      <c r="I33" s="103"/>
      <c r="J33" s="100">
        <f>F33+H33</f>
        <v>2067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504</v>
      </c>
      <c r="E34" s="95"/>
      <c r="F34" s="96">
        <v>603</v>
      </c>
      <c r="G34" s="95"/>
      <c r="H34" s="96">
        <v>699</v>
      </c>
      <c r="I34" s="95"/>
      <c r="J34" s="98">
        <f>SUM(F34:I34)</f>
        <v>1302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443</v>
      </c>
      <c r="E35" s="95"/>
      <c r="F35" s="96">
        <v>510</v>
      </c>
      <c r="G35" s="95"/>
      <c r="H35" s="96">
        <v>638</v>
      </c>
      <c r="I35" s="95"/>
      <c r="J35" s="94">
        <f>SUM(F35:I35)</f>
        <v>1148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947</v>
      </c>
      <c r="E36" s="103"/>
      <c r="F36" s="104">
        <f>F34+F35</f>
        <v>1113</v>
      </c>
      <c r="G36" s="103"/>
      <c r="H36" s="104">
        <f>H34+H35</f>
        <v>1337</v>
      </c>
      <c r="I36" s="103"/>
      <c r="J36" s="100">
        <f>F36+H36</f>
        <v>2450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24602</v>
      </c>
      <c r="E37" s="140"/>
      <c r="F37" s="139">
        <f>F19+F21+F24+F27+F30+F33+F36</f>
        <v>26632</v>
      </c>
      <c r="G37" s="140"/>
      <c r="H37" s="139">
        <f>H19+H21+H24+H27+H30+H33+H36</f>
        <v>31222</v>
      </c>
      <c r="I37" s="140"/>
      <c r="J37" s="139">
        <f>J19+J21+J24+J27+J30+J33+J36</f>
        <v>57854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C2:K2"/>
    <mergeCell ref="B28:B30"/>
    <mergeCell ref="F8:G8"/>
    <mergeCell ref="B34:B36"/>
    <mergeCell ref="D37:E37"/>
    <mergeCell ref="B6:B19"/>
    <mergeCell ref="B20:B21"/>
    <mergeCell ref="D8:E8"/>
    <mergeCell ref="D9:E9"/>
    <mergeCell ref="B25:B27"/>
    <mergeCell ref="J9:K9"/>
    <mergeCell ref="J12:K12"/>
    <mergeCell ref="B31:B33"/>
    <mergeCell ref="C1:J1"/>
    <mergeCell ref="D5:E5"/>
    <mergeCell ref="F5:G5"/>
    <mergeCell ref="H5:I5"/>
    <mergeCell ref="J5:K5"/>
    <mergeCell ref="B22:B24"/>
    <mergeCell ref="C3:K3"/>
    <mergeCell ref="B5:C5"/>
    <mergeCell ref="F9:G9"/>
    <mergeCell ref="F12:G12"/>
    <mergeCell ref="J37:K37"/>
    <mergeCell ref="H37:I37"/>
    <mergeCell ref="H8:I8"/>
    <mergeCell ref="H9:I9"/>
    <mergeCell ref="D12:E12"/>
    <mergeCell ref="J8:K8"/>
    <mergeCell ref="H12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1">
      <selection activeCell="B4" sqref="B4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89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6</v>
      </c>
      <c r="L4" s="48">
        <v>22</v>
      </c>
      <c r="M4" s="64">
        <f aca="true" t="shared" si="0" ref="M4:M24">SUM(K4+L4)</f>
        <v>28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32</v>
      </c>
      <c r="L5" s="48">
        <v>152</v>
      </c>
      <c r="M5" s="64">
        <f t="shared" si="0"/>
        <v>184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157</v>
      </c>
      <c r="L6" s="48">
        <v>591</v>
      </c>
      <c r="M6" s="64">
        <f t="shared" si="0"/>
        <v>748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468</v>
      </c>
      <c r="L7" s="48">
        <v>1203</v>
      </c>
      <c r="M7" s="64">
        <f t="shared" si="0"/>
        <v>1671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1074</v>
      </c>
      <c r="L8" s="48">
        <v>1935</v>
      </c>
      <c r="M8" s="64">
        <f t="shared" si="0"/>
        <v>3009</v>
      </c>
      <c r="N8" s="13"/>
    </row>
    <row r="9" spans="1:14" s="2" customFormat="1" ht="22.5" customHeight="1">
      <c r="A9" s="21"/>
      <c r="B9" s="110">
        <f>C9+E9+G9</f>
        <v>26632</v>
      </c>
      <c r="C9" s="32">
        <v>3288</v>
      </c>
      <c r="D9" s="58">
        <f>SUM(C9/B9)</f>
        <v>0.12346049864824271</v>
      </c>
      <c r="E9" s="53">
        <v>15917</v>
      </c>
      <c r="F9" s="59">
        <f>SUM(E9/B9)</f>
        <v>0.5976644638029438</v>
      </c>
      <c r="G9" s="5">
        <v>7427</v>
      </c>
      <c r="H9" s="60">
        <f>SUM(G9/B9)</f>
        <v>0.27887503754881343</v>
      </c>
      <c r="I9" s="10"/>
      <c r="J9" s="113" t="s">
        <v>34</v>
      </c>
      <c r="K9" s="48">
        <v>1749</v>
      </c>
      <c r="L9" s="48">
        <v>2456</v>
      </c>
      <c r="M9" s="64">
        <f t="shared" si="0"/>
        <v>4205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2010</v>
      </c>
      <c r="L10" s="48">
        <v>2609</v>
      </c>
      <c r="M10" s="64">
        <f t="shared" si="0"/>
        <v>4619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1931</v>
      </c>
      <c r="L11" s="48">
        <v>2429</v>
      </c>
      <c r="M11" s="64">
        <f t="shared" si="0"/>
        <v>4360</v>
      </c>
      <c r="N11" s="13"/>
    </row>
    <row r="12" spans="1:14" s="2" customFormat="1" ht="22.5" customHeight="1">
      <c r="A12" s="21"/>
      <c r="B12" s="110">
        <f>C12+E12+G12</f>
        <v>31222</v>
      </c>
      <c r="C12" s="32">
        <v>3146</v>
      </c>
      <c r="D12" s="58">
        <f>SUM(C12/B12)</f>
        <v>0.100762283005573</v>
      </c>
      <c r="E12" s="53">
        <v>16679</v>
      </c>
      <c r="F12" s="59">
        <f>SUM(E12/B12)</f>
        <v>0.5342066491576453</v>
      </c>
      <c r="G12" s="44">
        <v>11397</v>
      </c>
      <c r="H12" s="60">
        <f>SUM(G12/B12)</f>
        <v>0.36503106783678174</v>
      </c>
      <c r="I12" s="10"/>
      <c r="J12" s="114" t="s">
        <v>37</v>
      </c>
      <c r="K12" s="49">
        <v>1869</v>
      </c>
      <c r="L12" s="49">
        <v>2321</v>
      </c>
      <c r="M12" s="65">
        <f t="shared" si="0"/>
        <v>4190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2741</v>
      </c>
      <c r="L13" s="49">
        <v>2765</v>
      </c>
      <c r="M13" s="65">
        <f t="shared" si="0"/>
        <v>5506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2087</v>
      </c>
      <c r="L14" s="49">
        <v>2081</v>
      </c>
      <c r="M14" s="65">
        <f t="shared" si="0"/>
        <v>4168</v>
      </c>
      <c r="N14" s="13"/>
    </row>
    <row r="15" spans="1:14" s="2" customFormat="1" ht="22.5" customHeight="1">
      <c r="A15" s="21"/>
      <c r="B15" s="111">
        <f>C15+E15+G15</f>
        <v>57854</v>
      </c>
      <c r="C15" s="32">
        <f>SUM(C9:C13)</f>
        <v>6434</v>
      </c>
      <c r="D15" s="61">
        <f>SUM(C15/B15)</f>
        <v>0.11121097936184188</v>
      </c>
      <c r="E15" s="56">
        <f>SUM(E9:E13)</f>
        <v>32596</v>
      </c>
      <c r="F15" s="62">
        <f>SUM(E15/B15)</f>
        <v>0.5634182597573202</v>
      </c>
      <c r="G15" s="7">
        <f>SUM(G9:G13)</f>
        <v>18824</v>
      </c>
      <c r="H15" s="63">
        <f>SUM(G15/B15)</f>
        <v>0.325370760880838</v>
      </c>
      <c r="I15" s="25"/>
      <c r="J15" s="114" t="s">
        <v>40</v>
      </c>
      <c r="K15" s="49">
        <v>1574</v>
      </c>
      <c r="L15" s="49">
        <v>1600</v>
      </c>
      <c r="M15" s="65">
        <f t="shared" si="0"/>
        <v>3174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1257</v>
      </c>
      <c r="L16" s="49">
        <v>1420</v>
      </c>
      <c r="M16" s="65">
        <f t="shared" si="0"/>
        <v>2677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1326</v>
      </c>
      <c r="L17" s="49">
        <v>1355</v>
      </c>
      <c r="M17" s="65">
        <f t="shared" si="0"/>
        <v>2681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1531</v>
      </c>
      <c r="L18" s="49">
        <v>1496</v>
      </c>
      <c r="M18" s="65">
        <f t="shared" si="0"/>
        <v>3027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1190</v>
      </c>
      <c r="L19" s="49">
        <v>1204</v>
      </c>
      <c r="M19" s="65">
        <f t="shared" si="0"/>
        <v>2394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1079</v>
      </c>
      <c r="L20" s="49">
        <v>1149</v>
      </c>
      <c r="M20" s="65">
        <f t="shared" si="0"/>
        <v>2228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1263</v>
      </c>
      <c r="L21" s="49">
        <v>1288</v>
      </c>
      <c r="M21" s="65">
        <f>SUM(K21:L21)</f>
        <v>2551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1240</v>
      </c>
      <c r="L22" s="66">
        <v>1197</v>
      </c>
      <c r="M22" s="67">
        <f>SUM(K22:L22)</f>
        <v>2437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1083</v>
      </c>
      <c r="L23" s="66">
        <v>1061</v>
      </c>
      <c r="M23" s="67">
        <f t="shared" si="0"/>
        <v>2144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965</v>
      </c>
      <c r="L24" s="66">
        <v>888</v>
      </c>
      <c r="M24" s="67">
        <f t="shared" si="0"/>
        <v>1853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26632</v>
      </c>
      <c r="L25" s="112">
        <f>SUM(L4:L24)</f>
        <v>31222</v>
      </c>
      <c r="M25" s="112">
        <f>SUM(M4:M24)</f>
        <v>57854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N12" sqref="N12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78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7590</v>
      </c>
      <c r="E6" s="75"/>
      <c r="F6" s="76">
        <v>7384</v>
      </c>
      <c r="G6" s="77"/>
      <c r="H6" s="76">
        <v>9216</v>
      </c>
      <c r="I6" s="78"/>
      <c r="J6" s="76">
        <f aca="true" t="shared" si="0" ref="J6:J18">F6+H6</f>
        <v>16600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5427</v>
      </c>
      <c r="E7" s="81"/>
      <c r="F7" s="82">
        <v>5978</v>
      </c>
      <c r="G7" s="83"/>
      <c r="H7" s="82">
        <v>6776</v>
      </c>
      <c r="I7" s="75"/>
      <c r="J7" s="76">
        <f t="shared" si="0"/>
        <v>12754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975</v>
      </c>
      <c r="E8" s="142"/>
      <c r="F8" s="137">
        <v>1091</v>
      </c>
      <c r="G8" s="138"/>
      <c r="H8" s="141">
        <v>1198</v>
      </c>
      <c r="I8" s="142"/>
      <c r="J8" s="137">
        <f t="shared" si="0"/>
        <v>2289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676</v>
      </c>
      <c r="E9" s="142"/>
      <c r="F9" s="137">
        <v>863</v>
      </c>
      <c r="G9" s="138"/>
      <c r="H9" s="141">
        <v>980</v>
      </c>
      <c r="I9" s="142"/>
      <c r="J9" s="137">
        <f t="shared" si="0"/>
        <v>1843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1685</v>
      </c>
      <c r="E10" s="92"/>
      <c r="F10" s="94">
        <v>1971</v>
      </c>
      <c r="G10" s="91"/>
      <c r="H10" s="94">
        <v>2266</v>
      </c>
      <c r="I10" s="90"/>
      <c r="J10" s="93">
        <f t="shared" si="0"/>
        <v>4237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1393</v>
      </c>
      <c r="E11" s="92"/>
      <c r="F11" s="94">
        <v>1579</v>
      </c>
      <c r="G11" s="91"/>
      <c r="H11" s="94">
        <v>1810</v>
      </c>
      <c r="I11" s="90"/>
      <c r="J11" s="93">
        <f t="shared" si="0"/>
        <v>3389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78</v>
      </c>
      <c r="G12" s="138"/>
      <c r="H12" s="141">
        <v>96</v>
      </c>
      <c r="I12" s="142"/>
      <c r="J12" s="137">
        <f t="shared" si="0"/>
        <v>174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639</v>
      </c>
      <c r="E13" s="81"/>
      <c r="F13" s="82">
        <v>733</v>
      </c>
      <c r="G13" s="83"/>
      <c r="H13" s="82">
        <v>861</v>
      </c>
      <c r="I13" s="75"/>
      <c r="J13" s="76">
        <f t="shared" si="0"/>
        <v>1594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1016</v>
      </c>
      <c r="E14" s="81"/>
      <c r="F14" s="82">
        <v>1112</v>
      </c>
      <c r="G14" s="83"/>
      <c r="H14" s="82">
        <v>1355</v>
      </c>
      <c r="I14" s="75"/>
      <c r="J14" s="76">
        <f t="shared" si="0"/>
        <v>2467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297</v>
      </c>
      <c r="E15" s="81"/>
      <c r="F15" s="82">
        <v>444</v>
      </c>
      <c r="G15" s="83"/>
      <c r="H15" s="82">
        <v>502</v>
      </c>
      <c r="I15" s="75"/>
      <c r="J15" s="76">
        <f t="shared" si="0"/>
        <v>946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80</v>
      </c>
      <c r="E16" s="81"/>
      <c r="F16" s="82">
        <v>103</v>
      </c>
      <c r="G16" s="83"/>
      <c r="H16" s="82">
        <v>118</v>
      </c>
      <c r="I16" s="75"/>
      <c r="J16" s="76">
        <f t="shared" si="0"/>
        <v>221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517</v>
      </c>
      <c r="E18" s="81"/>
      <c r="F18" s="82">
        <v>565</v>
      </c>
      <c r="G18" s="83"/>
      <c r="H18" s="82">
        <v>516</v>
      </c>
      <c r="I18" s="75"/>
      <c r="J18" s="82">
        <f t="shared" si="0"/>
        <v>1081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18651</v>
      </c>
      <c r="E19" s="99"/>
      <c r="F19" s="100">
        <f>SUM(F6+F7+F10+F11+F13+F14+F15+F16+F17+F18)</f>
        <v>19873</v>
      </c>
      <c r="G19" s="101"/>
      <c r="H19" s="100">
        <f>SUM(H6+H7+H10+H11+H13+H14+H15+H16+H17+H18)</f>
        <v>23429</v>
      </c>
      <c r="I19" s="102"/>
      <c r="J19" s="100">
        <f>SUM(J6+J7+J10+J11+J13+J14+J15+J16+J17+J18)</f>
        <v>43302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460</v>
      </c>
      <c r="E20" s="95"/>
      <c r="F20" s="96">
        <v>525</v>
      </c>
      <c r="G20" s="95"/>
      <c r="H20" s="96">
        <v>614</v>
      </c>
      <c r="I20" s="95"/>
      <c r="J20" s="94">
        <f>SUM(F20:I20)</f>
        <v>1139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460</v>
      </c>
      <c r="E21" s="103"/>
      <c r="F21" s="104">
        <f>F20</f>
        <v>525</v>
      </c>
      <c r="G21" s="103"/>
      <c r="H21" s="104">
        <f>H20</f>
        <v>614</v>
      </c>
      <c r="I21" s="103"/>
      <c r="J21" s="105">
        <f>SUM(F21:I21)</f>
        <v>1139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537</v>
      </c>
      <c r="E22" s="95"/>
      <c r="F22" s="96">
        <v>567</v>
      </c>
      <c r="G22" s="95"/>
      <c r="H22" s="96">
        <v>693</v>
      </c>
      <c r="I22" s="95"/>
      <c r="J22" s="94">
        <f>SUM(F22:I22)</f>
        <v>1260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866</v>
      </c>
      <c r="E23" s="95"/>
      <c r="F23" s="97">
        <v>987</v>
      </c>
      <c r="G23" s="95"/>
      <c r="H23" s="97">
        <v>1136</v>
      </c>
      <c r="I23" s="95"/>
      <c r="J23" s="94">
        <f>SUM(F23:I23)</f>
        <v>2123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1403</v>
      </c>
      <c r="E24" s="103"/>
      <c r="F24" s="104">
        <f>F22+F23</f>
        <v>1554</v>
      </c>
      <c r="G24" s="103"/>
      <c r="H24" s="104">
        <f>H22+H23</f>
        <v>1829</v>
      </c>
      <c r="I24" s="103"/>
      <c r="J24" s="100">
        <f>F24+H24</f>
        <v>3383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508</v>
      </c>
      <c r="E25" s="95"/>
      <c r="F25" s="96">
        <v>576</v>
      </c>
      <c r="G25" s="95"/>
      <c r="H25" s="96">
        <v>655</v>
      </c>
      <c r="I25" s="95"/>
      <c r="J25" s="98">
        <f>SUM(F25:I25)</f>
        <v>1231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336</v>
      </c>
      <c r="E26" s="95"/>
      <c r="F26" s="96">
        <v>400</v>
      </c>
      <c r="G26" s="95"/>
      <c r="H26" s="96">
        <v>402</v>
      </c>
      <c r="I26" s="95"/>
      <c r="J26" s="94">
        <f>SUM(F26:I26)</f>
        <v>802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844</v>
      </c>
      <c r="E27" s="103"/>
      <c r="F27" s="104">
        <f>F25+F26</f>
        <v>976</v>
      </c>
      <c r="G27" s="103"/>
      <c r="H27" s="104">
        <f>H25+H26</f>
        <v>1057</v>
      </c>
      <c r="I27" s="103"/>
      <c r="J27" s="100">
        <f>F27+H27</f>
        <v>2033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1192</v>
      </c>
      <c r="E28" s="95"/>
      <c r="F28" s="96">
        <v>1249</v>
      </c>
      <c r="G28" s="95"/>
      <c r="H28" s="96">
        <v>1450</v>
      </c>
      <c r="I28" s="95"/>
      <c r="J28" s="98">
        <f>SUM(F28:I28)</f>
        <v>2699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313</v>
      </c>
      <c r="E29" s="95"/>
      <c r="F29" s="96">
        <v>348</v>
      </c>
      <c r="G29" s="95"/>
      <c r="H29" s="96">
        <v>384</v>
      </c>
      <c r="I29" s="95"/>
      <c r="J29" s="94">
        <f>SUM(F29:I29)</f>
        <v>732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1505</v>
      </c>
      <c r="E30" s="103"/>
      <c r="F30" s="104">
        <f>F28+F29</f>
        <v>1597</v>
      </c>
      <c r="G30" s="103"/>
      <c r="H30" s="104">
        <f>H28+H29</f>
        <v>1834</v>
      </c>
      <c r="I30" s="103"/>
      <c r="J30" s="100">
        <f>F30+H30</f>
        <v>3431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466</v>
      </c>
      <c r="E31" s="95"/>
      <c r="F31" s="96">
        <v>543</v>
      </c>
      <c r="G31" s="95"/>
      <c r="H31" s="96">
        <v>648</v>
      </c>
      <c r="I31" s="95"/>
      <c r="J31" s="98">
        <f>SUM(F31:I31)</f>
        <v>1191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326</v>
      </c>
      <c r="E32" s="95"/>
      <c r="F32" s="96">
        <v>421</v>
      </c>
      <c r="G32" s="95"/>
      <c r="H32" s="96">
        <v>458</v>
      </c>
      <c r="I32" s="95"/>
      <c r="J32" s="94">
        <f>SUM(F32:I32)</f>
        <v>879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792</v>
      </c>
      <c r="E33" s="103"/>
      <c r="F33" s="104">
        <f>F31+F32</f>
        <v>964</v>
      </c>
      <c r="G33" s="103"/>
      <c r="H33" s="104">
        <f>H31+H32</f>
        <v>1106</v>
      </c>
      <c r="I33" s="103"/>
      <c r="J33" s="100">
        <f>F33+H33</f>
        <v>2070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504</v>
      </c>
      <c r="E34" s="95"/>
      <c r="F34" s="96">
        <v>602</v>
      </c>
      <c r="G34" s="95"/>
      <c r="H34" s="96">
        <v>701</v>
      </c>
      <c r="I34" s="95"/>
      <c r="J34" s="98">
        <f>SUM(F34:I34)</f>
        <v>1303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443</v>
      </c>
      <c r="E35" s="95"/>
      <c r="F35" s="96">
        <v>507</v>
      </c>
      <c r="G35" s="95"/>
      <c r="H35" s="96">
        <v>636</v>
      </c>
      <c r="I35" s="95"/>
      <c r="J35" s="94">
        <f>SUM(F35:I35)</f>
        <v>1143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947</v>
      </c>
      <c r="E36" s="103"/>
      <c r="F36" s="104">
        <f>F34+F35</f>
        <v>1109</v>
      </c>
      <c r="G36" s="103"/>
      <c r="H36" s="104">
        <f>H34+H35</f>
        <v>1337</v>
      </c>
      <c r="I36" s="103"/>
      <c r="J36" s="100">
        <f>F36+H36</f>
        <v>2446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24602</v>
      </c>
      <c r="E37" s="140"/>
      <c r="F37" s="139">
        <f>F19+F21+F24+F27+F30+F33+F36</f>
        <v>26598</v>
      </c>
      <c r="G37" s="140"/>
      <c r="H37" s="139">
        <f>H19+H21+H24+H27+H30+H33+H36</f>
        <v>31206</v>
      </c>
      <c r="I37" s="140"/>
      <c r="J37" s="139">
        <f>J19+J21+J24+J27+J30+J33+J36</f>
        <v>57804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F37:G37"/>
    <mergeCell ref="H37:I37"/>
    <mergeCell ref="J37:K37"/>
    <mergeCell ref="B28:B30"/>
    <mergeCell ref="B31:B33"/>
    <mergeCell ref="B34:B36"/>
    <mergeCell ref="D37:E37"/>
    <mergeCell ref="J12:K12"/>
    <mergeCell ref="B20:B21"/>
    <mergeCell ref="B22:B24"/>
    <mergeCell ref="B25:B27"/>
    <mergeCell ref="B6:B19"/>
    <mergeCell ref="D12:E12"/>
    <mergeCell ref="F12:G12"/>
    <mergeCell ref="H12:I12"/>
    <mergeCell ref="J8:K8"/>
    <mergeCell ref="D9:E9"/>
    <mergeCell ref="F9:G9"/>
    <mergeCell ref="H9:I9"/>
    <mergeCell ref="J9:K9"/>
    <mergeCell ref="D8:E8"/>
    <mergeCell ref="F8:G8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B1">
      <selection activeCell="B4" sqref="B4"/>
    </sheetView>
  </sheetViews>
  <sheetFormatPr defaultColWidth="9.00390625" defaultRowHeight="13.5"/>
  <cols>
    <col min="1" max="1" width="2.50390625" style="0" customWidth="1"/>
    <col min="2" max="3" width="11.625" style="1" customWidth="1"/>
    <col min="4" max="4" width="11.625" style="0" customWidth="1"/>
    <col min="5" max="7" width="11.625" style="1" customWidth="1"/>
    <col min="8" max="8" width="11.625" style="0" customWidth="1"/>
    <col min="9" max="9" width="3.50390625" style="0" customWidth="1"/>
    <col min="10" max="10" width="12.375" style="0" customWidth="1"/>
    <col min="11" max="12" width="9.375" style="1" customWidth="1"/>
    <col min="13" max="13" width="9.375" style="3" customWidth="1"/>
  </cols>
  <sheetData>
    <row r="1" spans="1:14" s="2" customFormat="1" ht="21" customHeight="1">
      <c r="A1" s="13"/>
      <c r="B1" s="129" t="s">
        <v>50</v>
      </c>
      <c r="C1" s="129"/>
      <c r="D1" s="129"/>
      <c r="E1" s="129"/>
      <c r="F1" s="129"/>
      <c r="G1" s="129"/>
      <c r="H1" s="129"/>
      <c r="I1" s="17"/>
      <c r="J1" s="13"/>
      <c r="K1" s="18"/>
      <c r="L1" s="18"/>
      <c r="M1" s="19"/>
      <c r="N1" s="13"/>
    </row>
    <row r="2" spans="1:14" s="2" customFormat="1" ht="18" customHeight="1">
      <c r="A2" s="13"/>
      <c r="B2" s="130"/>
      <c r="C2" s="130"/>
      <c r="D2" s="130"/>
      <c r="E2" s="130"/>
      <c r="F2" s="130"/>
      <c r="G2" s="130"/>
      <c r="H2" s="130"/>
      <c r="I2" s="14"/>
      <c r="J2" s="13"/>
      <c r="K2" s="18"/>
      <c r="L2" s="18"/>
      <c r="M2" s="19"/>
      <c r="N2" s="13"/>
    </row>
    <row r="3" spans="1:14" s="2" customFormat="1" ht="22.5" customHeight="1">
      <c r="A3" s="20"/>
      <c r="B3" s="130" t="s">
        <v>90</v>
      </c>
      <c r="C3" s="130"/>
      <c r="D3" s="130"/>
      <c r="E3" s="130"/>
      <c r="F3" s="130"/>
      <c r="G3" s="130"/>
      <c r="H3" s="130"/>
      <c r="I3" s="14"/>
      <c r="J3" s="106" t="s">
        <v>28</v>
      </c>
      <c r="K3" s="107" t="s">
        <v>2</v>
      </c>
      <c r="L3" s="107" t="s">
        <v>3</v>
      </c>
      <c r="M3" s="108" t="s">
        <v>1</v>
      </c>
      <c r="N3" s="13"/>
    </row>
    <row r="4" spans="1:14" s="2" customFormat="1" ht="22.5" customHeight="1">
      <c r="A4" s="21"/>
      <c r="B4" s="22"/>
      <c r="C4" s="22"/>
      <c r="D4" s="21"/>
      <c r="E4" s="68"/>
      <c r="F4" s="22"/>
      <c r="G4" s="22"/>
      <c r="H4" s="21"/>
      <c r="I4" s="21"/>
      <c r="J4" s="113" t="s">
        <v>29</v>
      </c>
      <c r="K4" s="48">
        <v>7</v>
      </c>
      <c r="L4" s="48">
        <v>21</v>
      </c>
      <c r="M4" s="64">
        <f aca="true" t="shared" si="0" ref="M4:M24">SUM(K4+L4)</f>
        <v>28</v>
      </c>
      <c r="N4" s="13"/>
    </row>
    <row r="5" spans="1:14" s="2" customFormat="1" ht="22.5" customHeight="1">
      <c r="A5" s="21"/>
      <c r="B5" s="46"/>
      <c r="C5" s="131" t="s">
        <v>4</v>
      </c>
      <c r="D5" s="131"/>
      <c r="E5" s="133" t="s">
        <v>6</v>
      </c>
      <c r="F5" s="133"/>
      <c r="G5" s="127" t="s">
        <v>9</v>
      </c>
      <c r="H5" s="127"/>
      <c r="I5" s="23"/>
      <c r="J5" s="113" t="s">
        <v>30</v>
      </c>
      <c r="K5" s="48">
        <v>33</v>
      </c>
      <c r="L5" s="48">
        <v>154</v>
      </c>
      <c r="M5" s="64">
        <f t="shared" si="0"/>
        <v>187</v>
      </c>
      <c r="N5" s="13"/>
    </row>
    <row r="6" spans="1:14" s="2" customFormat="1" ht="22.5" customHeight="1">
      <c r="A6" s="21"/>
      <c r="B6" s="109" t="s">
        <v>11</v>
      </c>
      <c r="C6" s="132" t="s">
        <v>5</v>
      </c>
      <c r="D6" s="132"/>
      <c r="E6" s="134" t="s">
        <v>7</v>
      </c>
      <c r="F6" s="134"/>
      <c r="G6" s="128" t="s">
        <v>10</v>
      </c>
      <c r="H6" s="128"/>
      <c r="I6" s="23"/>
      <c r="J6" s="113" t="s">
        <v>31</v>
      </c>
      <c r="K6" s="48">
        <v>151</v>
      </c>
      <c r="L6" s="48">
        <v>591</v>
      </c>
      <c r="M6" s="64">
        <f t="shared" si="0"/>
        <v>742</v>
      </c>
      <c r="N6" s="13"/>
    </row>
    <row r="7" spans="1:14" s="2" customFormat="1" ht="22.5" customHeight="1">
      <c r="A7" s="21"/>
      <c r="B7" s="47"/>
      <c r="C7" s="28" t="s">
        <v>8</v>
      </c>
      <c r="D7" s="29" t="s">
        <v>14</v>
      </c>
      <c r="E7" s="50" t="s">
        <v>8</v>
      </c>
      <c r="F7" s="51" t="s">
        <v>14</v>
      </c>
      <c r="G7" s="39" t="s">
        <v>8</v>
      </c>
      <c r="H7" s="40" t="s">
        <v>14</v>
      </c>
      <c r="I7" s="24"/>
      <c r="J7" s="113" t="s">
        <v>32</v>
      </c>
      <c r="K7" s="48">
        <v>468</v>
      </c>
      <c r="L7" s="48">
        <v>1200</v>
      </c>
      <c r="M7" s="64">
        <f t="shared" si="0"/>
        <v>1668</v>
      </c>
      <c r="N7" s="13"/>
    </row>
    <row r="8" spans="1:14" s="2" customFormat="1" ht="22.5" customHeight="1">
      <c r="A8" s="21"/>
      <c r="B8" s="121" t="s">
        <v>13</v>
      </c>
      <c r="C8" s="30"/>
      <c r="D8" s="31"/>
      <c r="E8" s="52"/>
      <c r="F8" s="52"/>
      <c r="G8" s="41"/>
      <c r="H8" s="42"/>
      <c r="I8" s="10"/>
      <c r="J8" s="113" t="s">
        <v>33</v>
      </c>
      <c r="K8" s="48">
        <v>1070</v>
      </c>
      <c r="L8" s="48">
        <v>1937</v>
      </c>
      <c r="M8" s="64">
        <f t="shared" si="0"/>
        <v>3007</v>
      </c>
      <c r="N8" s="13"/>
    </row>
    <row r="9" spans="1:14" s="2" customFormat="1" ht="22.5" customHeight="1">
      <c r="A9" s="21"/>
      <c r="B9" s="110">
        <f>C9+E9+G9</f>
        <v>26598</v>
      </c>
      <c r="C9" s="32">
        <v>3291</v>
      </c>
      <c r="D9" s="58">
        <f>SUM(C9/B9)</f>
        <v>0.12373110760207534</v>
      </c>
      <c r="E9" s="53">
        <v>15901</v>
      </c>
      <c r="F9" s="59">
        <f>SUM(E9/B9)</f>
        <v>0.5978269042785171</v>
      </c>
      <c r="G9" s="5">
        <v>7406</v>
      </c>
      <c r="H9" s="60">
        <f>SUM(G9/B9)</f>
        <v>0.27844198811940746</v>
      </c>
      <c r="I9" s="10"/>
      <c r="J9" s="113" t="s">
        <v>34</v>
      </c>
      <c r="K9" s="48">
        <v>1751</v>
      </c>
      <c r="L9" s="48">
        <v>2463</v>
      </c>
      <c r="M9" s="64">
        <f t="shared" si="0"/>
        <v>4214</v>
      </c>
      <c r="N9" s="13"/>
    </row>
    <row r="10" spans="1:14" s="2" customFormat="1" ht="22.5" customHeight="1">
      <c r="A10" s="21"/>
      <c r="B10" s="122"/>
      <c r="C10" s="33"/>
      <c r="D10" s="34"/>
      <c r="E10" s="54"/>
      <c r="F10" s="54"/>
      <c r="G10" s="6"/>
      <c r="H10" s="6"/>
      <c r="I10" s="25"/>
      <c r="J10" s="113" t="s">
        <v>35</v>
      </c>
      <c r="K10" s="48">
        <v>2001</v>
      </c>
      <c r="L10" s="48">
        <v>2610</v>
      </c>
      <c r="M10" s="64">
        <f t="shared" si="0"/>
        <v>4611</v>
      </c>
      <c r="N10" s="13"/>
    </row>
    <row r="11" spans="1:14" s="2" customFormat="1" ht="22.5" customHeight="1">
      <c r="A11" s="21"/>
      <c r="B11" s="110" t="s">
        <v>51</v>
      </c>
      <c r="C11" s="35"/>
      <c r="D11" s="36"/>
      <c r="E11" s="55"/>
      <c r="F11" s="55"/>
      <c r="G11" s="43"/>
      <c r="H11" s="4"/>
      <c r="I11" s="10"/>
      <c r="J11" s="113" t="s">
        <v>36</v>
      </c>
      <c r="K11" s="48">
        <v>1925</v>
      </c>
      <c r="L11" s="48">
        <v>2422</v>
      </c>
      <c r="M11" s="64">
        <f t="shared" si="0"/>
        <v>4347</v>
      </c>
      <c r="N11" s="13"/>
    </row>
    <row r="12" spans="1:14" s="2" customFormat="1" ht="22.5" customHeight="1">
      <c r="A12" s="21"/>
      <c r="B12" s="110">
        <f>C12+E12+G12</f>
        <v>31206</v>
      </c>
      <c r="C12" s="32">
        <v>3142</v>
      </c>
      <c r="D12" s="58">
        <f>SUM(C12/B12)</f>
        <v>0.10068576555790554</v>
      </c>
      <c r="E12" s="53">
        <v>16666</v>
      </c>
      <c r="F12" s="59">
        <f>SUM(E12/B12)</f>
        <v>0.5340639620585784</v>
      </c>
      <c r="G12" s="44">
        <v>11398</v>
      </c>
      <c r="H12" s="60">
        <f>SUM(G12/B12)</f>
        <v>0.365250272383516</v>
      </c>
      <c r="I12" s="10"/>
      <c r="J12" s="114" t="s">
        <v>37</v>
      </c>
      <c r="K12" s="49">
        <v>1904</v>
      </c>
      <c r="L12" s="49">
        <v>2348</v>
      </c>
      <c r="M12" s="65">
        <f t="shared" si="0"/>
        <v>4252</v>
      </c>
      <c r="N12" s="13"/>
    </row>
    <row r="13" spans="1:14" s="2" customFormat="1" ht="22.5" customHeight="1">
      <c r="A13" s="21"/>
      <c r="B13" s="122"/>
      <c r="C13" s="33"/>
      <c r="D13" s="34"/>
      <c r="E13" s="54"/>
      <c r="F13" s="54"/>
      <c r="G13" s="6"/>
      <c r="H13" s="6"/>
      <c r="I13" s="25"/>
      <c r="J13" s="114" t="s">
        <v>38</v>
      </c>
      <c r="K13" s="49">
        <v>2717</v>
      </c>
      <c r="L13" s="49">
        <v>2732</v>
      </c>
      <c r="M13" s="65">
        <f t="shared" si="0"/>
        <v>5449</v>
      </c>
      <c r="N13" s="13"/>
    </row>
    <row r="14" spans="1:14" s="2" customFormat="1" ht="22.5" customHeight="1">
      <c r="A14" s="21"/>
      <c r="B14" s="121" t="s">
        <v>12</v>
      </c>
      <c r="C14" s="30"/>
      <c r="D14" s="31"/>
      <c r="E14" s="52"/>
      <c r="F14" s="52"/>
      <c r="G14" s="41"/>
      <c r="H14" s="42"/>
      <c r="I14" s="10"/>
      <c r="J14" s="114" t="s">
        <v>39</v>
      </c>
      <c r="K14" s="49">
        <v>2078</v>
      </c>
      <c r="L14" s="49">
        <v>2084</v>
      </c>
      <c r="M14" s="65">
        <f t="shared" si="0"/>
        <v>4162</v>
      </c>
      <c r="N14" s="13"/>
    </row>
    <row r="15" spans="1:14" s="2" customFormat="1" ht="22.5" customHeight="1">
      <c r="A15" s="21"/>
      <c r="B15" s="111">
        <f>C15+E15+G15</f>
        <v>57804</v>
      </c>
      <c r="C15" s="32">
        <f>SUM(C9:C13)</f>
        <v>6433</v>
      </c>
      <c r="D15" s="61">
        <f>SUM(C15/B15)</f>
        <v>0.11128987613313958</v>
      </c>
      <c r="E15" s="56">
        <f>SUM(E9:E13)</f>
        <v>32567</v>
      </c>
      <c r="F15" s="62">
        <f>SUM(E15/B15)</f>
        <v>0.5634039166839665</v>
      </c>
      <c r="G15" s="7">
        <f>SUM(G9:G13)</f>
        <v>18804</v>
      </c>
      <c r="H15" s="63">
        <f>SUM(G15/B15)</f>
        <v>0.32530620718289394</v>
      </c>
      <c r="I15" s="25"/>
      <c r="J15" s="114" t="s">
        <v>40</v>
      </c>
      <c r="K15" s="49">
        <v>1562</v>
      </c>
      <c r="L15" s="49">
        <v>1587</v>
      </c>
      <c r="M15" s="65">
        <f t="shared" si="0"/>
        <v>3149</v>
      </c>
      <c r="N15" s="13"/>
    </row>
    <row r="16" spans="1:14" s="2" customFormat="1" ht="22.5" customHeight="1">
      <c r="A16" s="13"/>
      <c r="B16" s="123"/>
      <c r="C16" s="37"/>
      <c r="D16" s="38"/>
      <c r="E16" s="57"/>
      <c r="F16" s="57"/>
      <c r="G16" s="8"/>
      <c r="H16" s="45"/>
      <c r="I16" s="26"/>
      <c r="J16" s="114" t="s">
        <v>41</v>
      </c>
      <c r="K16" s="49">
        <v>1265</v>
      </c>
      <c r="L16" s="49">
        <v>1410</v>
      </c>
      <c r="M16" s="65">
        <f t="shared" si="0"/>
        <v>2675</v>
      </c>
      <c r="N16" s="13"/>
    </row>
    <row r="17" spans="1:14" ht="22.5" customHeight="1">
      <c r="A17" s="12"/>
      <c r="B17" s="15"/>
      <c r="C17" s="15"/>
      <c r="D17" s="12"/>
      <c r="E17" s="15"/>
      <c r="F17" s="15"/>
      <c r="G17" s="15"/>
      <c r="H17" s="12"/>
      <c r="I17" s="12"/>
      <c r="J17" s="114" t="s">
        <v>42</v>
      </c>
      <c r="K17" s="49">
        <v>1331</v>
      </c>
      <c r="L17" s="49">
        <v>1386</v>
      </c>
      <c r="M17" s="65">
        <f t="shared" si="0"/>
        <v>2717</v>
      </c>
      <c r="N17" s="12"/>
    </row>
    <row r="18" spans="1:14" ht="22.5" customHeight="1">
      <c r="A18" s="12"/>
      <c r="B18" s="15"/>
      <c r="C18" s="15"/>
      <c r="D18" s="12"/>
      <c r="E18" s="15"/>
      <c r="F18" s="15"/>
      <c r="G18" s="126" t="s">
        <v>0</v>
      </c>
      <c r="H18" s="126"/>
      <c r="I18" s="12"/>
      <c r="J18" s="114" t="s">
        <v>43</v>
      </c>
      <c r="K18" s="49">
        <v>1523</v>
      </c>
      <c r="L18" s="49">
        <v>1484</v>
      </c>
      <c r="M18" s="65">
        <f t="shared" si="0"/>
        <v>3007</v>
      </c>
      <c r="N18" s="12"/>
    </row>
    <row r="19" spans="1:14" ht="22.5" customHeight="1">
      <c r="A19" s="12"/>
      <c r="B19" s="15"/>
      <c r="C19" s="15"/>
      <c r="D19" s="12"/>
      <c r="E19" s="15"/>
      <c r="F19" s="15"/>
      <c r="G19" s="15"/>
      <c r="H19" s="12"/>
      <c r="I19" s="12"/>
      <c r="J19" s="114" t="s">
        <v>44</v>
      </c>
      <c r="K19" s="49">
        <v>1186</v>
      </c>
      <c r="L19" s="49">
        <v>1195</v>
      </c>
      <c r="M19" s="65">
        <f t="shared" si="0"/>
        <v>2381</v>
      </c>
      <c r="N19" s="12"/>
    </row>
    <row r="20" spans="1:14" ht="22.5" customHeight="1">
      <c r="A20" s="12"/>
      <c r="B20" s="15"/>
      <c r="C20" s="15"/>
      <c r="D20" s="12"/>
      <c r="E20" s="15"/>
      <c r="F20" s="15"/>
      <c r="G20" s="15"/>
      <c r="H20" s="12"/>
      <c r="I20" s="12"/>
      <c r="J20" s="114" t="s">
        <v>45</v>
      </c>
      <c r="K20" s="49">
        <v>1070</v>
      </c>
      <c r="L20" s="49">
        <v>1153</v>
      </c>
      <c r="M20" s="65">
        <f t="shared" si="0"/>
        <v>2223</v>
      </c>
      <c r="N20" s="12"/>
    </row>
    <row r="21" spans="1:14" ht="22.5" customHeight="1">
      <c r="A21" s="12"/>
      <c r="B21" s="15"/>
      <c r="C21" s="15"/>
      <c r="D21" s="12"/>
      <c r="E21" s="15"/>
      <c r="F21" s="15"/>
      <c r="G21" s="15"/>
      <c r="H21" s="12"/>
      <c r="I21" s="12"/>
      <c r="J21" s="114" t="s">
        <v>46</v>
      </c>
      <c r="K21" s="49">
        <v>1265</v>
      </c>
      <c r="L21" s="49">
        <v>1287</v>
      </c>
      <c r="M21" s="65">
        <f>SUM(K21:L21)</f>
        <v>2552</v>
      </c>
      <c r="N21" s="12"/>
    </row>
    <row r="22" spans="1:14" ht="22.5" customHeight="1">
      <c r="A22" s="12"/>
      <c r="B22" s="15"/>
      <c r="C22" s="15"/>
      <c r="D22" s="12"/>
      <c r="E22" s="15"/>
      <c r="F22" s="15"/>
      <c r="G22" s="15"/>
      <c r="H22" s="12"/>
      <c r="I22" s="12"/>
      <c r="J22" s="115" t="s">
        <v>73</v>
      </c>
      <c r="K22" s="66">
        <v>1249</v>
      </c>
      <c r="L22" s="66">
        <v>1208</v>
      </c>
      <c r="M22" s="67">
        <f>SUM(K22:L22)</f>
        <v>2457</v>
      </c>
      <c r="N22" s="12"/>
    </row>
    <row r="23" spans="1:14" ht="22.5" customHeight="1">
      <c r="A23" s="12"/>
      <c r="B23" s="15"/>
      <c r="C23" s="15"/>
      <c r="D23" s="12"/>
      <c r="E23" s="15"/>
      <c r="F23" s="15"/>
      <c r="G23" s="15"/>
      <c r="H23" s="12"/>
      <c r="I23" s="12"/>
      <c r="J23" s="115" t="s">
        <v>47</v>
      </c>
      <c r="K23" s="66">
        <v>1077</v>
      </c>
      <c r="L23" s="66">
        <v>1043</v>
      </c>
      <c r="M23" s="67">
        <f t="shared" si="0"/>
        <v>2120</v>
      </c>
      <c r="N23" s="12"/>
    </row>
    <row r="24" spans="1:14" ht="22.5" customHeight="1">
      <c r="A24" s="12"/>
      <c r="B24" s="15"/>
      <c r="C24" s="15"/>
      <c r="D24" s="12"/>
      <c r="E24" s="15"/>
      <c r="F24" s="15"/>
      <c r="G24" s="15"/>
      <c r="H24" s="12"/>
      <c r="I24" s="12"/>
      <c r="J24" s="115" t="s">
        <v>48</v>
      </c>
      <c r="K24" s="66">
        <v>965</v>
      </c>
      <c r="L24" s="66">
        <v>891</v>
      </c>
      <c r="M24" s="67">
        <f t="shared" si="0"/>
        <v>1856</v>
      </c>
      <c r="N24" s="12"/>
    </row>
    <row r="25" spans="1:14" ht="22.5" customHeight="1">
      <c r="A25" s="12"/>
      <c r="B25" s="15"/>
      <c r="C25" s="15"/>
      <c r="D25" s="12"/>
      <c r="E25" s="15"/>
      <c r="F25" s="15"/>
      <c r="G25" s="15"/>
      <c r="H25" s="12"/>
      <c r="I25" s="12"/>
      <c r="J25" s="116" t="s">
        <v>49</v>
      </c>
      <c r="K25" s="112">
        <f>SUM(K4:K24)</f>
        <v>26598</v>
      </c>
      <c r="L25" s="112">
        <f>SUM(L4:L24)</f>
        <v>31206</v>
      </c>
      <c r="M25" s="112">
        <f>SUM(M4:M24)</f>
        <v>57804</v>
      </c>
      <c r="N25" s="12"/>
    </row>
    <row r="26" spans="1:14" ht="13.5">
      <c r="A26" s="12"/>
      <c r="B26" s="15"/>
      <c r="C26" s="15"/>
      <c r="D26" s="12"/>
      <c r="E26" s="15"/>
      <c r="F26" s="15"/>
      <c r="G26" s="15"/>
      <c r="H26" s="12"/>
      <c r="I26" s="12"/>
      <c r="J26" s="12"/>
      <c r="K26" s="15"/>
      <c r="L26" s="15"/>
      <c r="M26" s="27"/>
      <c r="N26" s="12"/>
    </row>
    <row r="27" spans="1:14" ht="13.5">
      <c r="A27" s="12"/>
      <c r="B27" s="15"/>
      <c r="C27" s="15"/>
      <c r="D27" s="12"/>
      <c r="E27" s="15"/>
      <c r="F27" s="15"/>
      <c r="G27" s="15"/>
      <c r="H27" s="12"/>
      <c r="I27" s="12"/>
      <c r="J27" s="12"/>
      <c r="K27" s="15"/>
      <c r="L27" s="15"/>
      <c r="M27" s="27"/>
      <c r="N27" s="12"/>
    </row>
    <row r="28" spans="1:14" ht="13.5">
      <c r="A28" s="9"/>
      <c r="B28" s="11"/>
      <c r="C28" s="11"/>
      <c r="D28" s="9"/>
      <c r="E28" s="11"/>
      <c r="F28" s="11"/>
      <c r="G28" s="11"/>
      <c r="H28" s="9"/>
      <c r="I28" s="9"/>
      <c r="J28" s="9"/>
      <c r="K28" s="11"/>
      <c r="L28" s="11"/>
      <c r="M28" s="16"/>
      <c r="N28" s="9"/>
    </row>
    <row r="29" spans="1:13" ht="13.5">
      <c r="A29" s="9"/>
      <c r="B29" s="11"/>
      <c r="C29" s="11"/>
      <c r="D29" s="9"/>
      <c r="E29" s="11"/>
      <c r="F29" s="11"/>
      <c r="G29" s="11"/>
      <c r="H29" s="9"/>
      <c r="I29" s="9"/>
      <c r="J29" s="9"/>
      <c r="K29" s="11"/>
      <c r="L29" s="11"/>
      <c r="M29" s="16"/>
    </row>
    <row r="30" spans="1:13" ht="13.5">
      <c r="A30" s="9"/>
      <c r="B30" s="11"/>
      <c r="C30" s="11"/>
      <c r="D30" s="9"/>
      <c r="E30" s="11"/>
      <c r="F30" s="11"/>
      <c r="G30" s="11"/>
      <c r="H30" s="9"/>
      <c r="I30" s="9"/>
      <c r="J30" s="9"/>
      <c r="K30" s="11"/>
      <c r="L30" s="11"/>
      <c r="M30" s="16"/>
    </row>
  </sheetData>
  <sheetProtection/>
  <mergeCells count="10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O6" sqref="O6"/>
    </sheetView>
  </sheetViews>
  <sheetFormatPr defaultColWidth="9.00390625" defaultRowHeight="22.5" customHeight="1"/>
  <cols>
    <col min="1" max="1" width="4.625" style="86" customWidth="1"/>
    <col min="2" max="2" width="12.125" style="86" customWidth="1"/>
    <col min="3" max="3" width="13.875" style="88" customWidth="1"/>
    <col min="4" max="4" width="10.625" style="89" customWidth="1"/>
    <col min="5" max="5" width="4.625" style="89" customWidth="1"/>
    <col min="6" max="6" width="10.625" style="89" customWidth="1"/>
    <col min="7" max="7" width="4.625" style="89" customWidth="1"/>
    <col min="8" max="8" width="10.625" style="89" customWidth="1"/>
    <col min="9" max="9" width="4.625" style="89" customWidth="1"/>
    <col min="10" max="10" width="10.375" style="89" customWidth="1"/>
    <col min="11" max="11" width="5.625" style="86" customWidth="1"/>
    <col min="12" max="12" width="4.625" style="86" customWidth="1"/>
    <col min="13" max="13" width="8.625" style="86" customWidth="1"/>
    <col min="14" max="14" width="7.625" style="86" customWidth="1"/>
    <col min="15" max="16384" width="9.00390625" style="86" customWidth="1"/>
  </cols>
  <sheetData>
    <row r="1" spans="1:12" ht="22.5" customHeight="1">
      <c r="A1" s="69"/>
      <c r="B1" s="69"/>
      <c r="C1" s="146" t="s">
        <v>74</v>
      </c>
      <c r="D1" s="146"/>
      <c r="E1" s="146"/>
      <c r="F1" s="146"/>
      <c r="G1" s="146"/>
      <c r="H1" s="146"/>
      <c r="I1" s="146"/>
      <c r="J1" s="146"/>
      <c r="K1" s="69"/>
      <c r="L1" s="69"/>
    </row>
    <row r="2" spans="1:12" ht="22.5" customHeight="1">
      <c r="A2" s="69"/>
      <c r="B2" s="69"/>
      <c r="C2" s="150" t="s">
        <v>0</v>
      </c>
      <c r="D2" s="150"/>
      <c r="E2" s="150"/>
      <c r="F2" s="150"/>
      <c r="G2" s="150"/>
      <c r="H2" s="150"/>
      <c r="I2" s="150"/>
      <c r="J2" s="150"/>
      <c r="K2" s="151"/>
      <c r="L2" s="71"/>
    </row>
    <row r="3" spans="1:12" ht="22.5" customHeight="1">
      <c r="A3" s="69"/>
      <c r="B3" s="69"/>
      <c r="C3" s="150" t="s">
        <v>79</v>
      </c>
      <c r="D3" s="150"/>
      <c r="E3" s="150"/>
      <c r="F3" s="150"/>
      <c r="G3" s="150"/>
      <c r="H3" s="150"/>
      <c r="I3" s="150"/>
      <c r="J3" s="150"/>
      <c r="K3" s="150"/>
      <c r="L3" s="70"/>
    </row>
    <row r="4" spans="1:12" ht="10.5" customHeight="1">
      <c r="A4" s="69"/>
      <c r="B4" s="69"/>
      <c r="C4" s="72"/>
      <c r="D4" s="73"/>
      <c r="E4" s="73"/>
      <c r="F4" s="73"/>
      <c r="G4" s="73"/>
      <c r="H4" s="73"/>
      <c r="I4" s="73"/>
      <c r="J4" s="73"/>
      <c r="K4" s="69"/>
      <c r="L4" s="69"/>
    </row>
    <row r="5" spans="1:12" ht="22.5" customHeight="1">
      <c r="A5" s="69"/>
      <c r="B5" s="135"/>
      <c r="C5" s="136"/>
      <c r="D5" s="147" t="s">
        <v>71</v>
      </c>
      <c r="E5" s="147"/>
      <c r="F5" s="148" t="s">
        <v>2</v>
      </c>
      <c r="G5" s="149"/>
      <c r="H5" s="148" t="s">
        <v>3</v>
      </c>
      <c r="I5" s="147"/>
      <c r="J5" s="148" t="s">
        <v>1</v>
      </c>
      <c r="K5" s="149"/>
      <c r="L5" s="74"/>
    </row>
    <row r="6" spans="1:12" ht="22.5" customHeight="1">
      <c r="A6" s="69"/>
      <c r="B6" s="152" t="s">
        <v>52</v>
      </c>
      <c r="C6" s="118" t="s">
        <v>18</v>
      </c>
      <c r="D6" s="81">
        <v>7583</v>
      </c>
      <c r="E6" s="75"/>
      <c r="F6" s="76">
        <v>7384</v>
      </c>
      <c r="G6" s="77"/>
      <c r="H6" s="76">
        <v>9211</v>
      </c>
      <c r="I6" s="78"/>
      <c r="J6" s="76">
        <f aca="true" t="shared" si="0" ref="J6:J18">F6+H6</f>
        <v>16595</v>
      </c>
      <c r="K6" s="79"/>
      <c r="L6" s="80"/>
    </row>
    <row r="7" spans="1:12" ht="22.5" customHeight="1">
      <c r="A7" s="69"/>
      <c r="B7" s="153"/>
      <c r="C7" s="118" t="s">
        <v>19</v>
      </c>
      <c r="D7" s="81">
        <v>5438</v>
      </c>
      <c r="E7" s="81"/>
      <c r="F7" s="82">
        <v>5983</v>
      </c>
      <c r="G7" s="83"/>
      <c r="H7" s="82">
        <v>6765</v>
      </c>
      <c r="I7" s="75"/>
      <c r="J7" s="76">
        <f t="shared" si="0"/>
        <v>12748</v>
      </c>
      <c r="K7" s="84"/>
      <c r="L7" s="80"/>
    </row>
    <row r="8" spans="1:12" ht="22.5" customHeight="1">
      <c r="A8" s="69"/>
      <c r="B8" s="153"/>
      <c r="C8" s="119" t="s">
        <v>17</v>
      </c>
      <c r="D8" s="141">
        <v>977</v>
      </c>
      <c r="E8" s="142"/>
      <c r="F8" s="137">
        <v>1092</v>
      </c>
      <c r="G8" s="138"/>
      <c r="H8" s="141">
        <v>1198</v>
      </c>
      <c r="I8" s="142"/>
      <c r="J8" s="137">
        <f t="shared" si="0"/>
        <v>2290</v>
      </c>
      <c r="K8" s="138"/>
      <c r="L8" s="85"/>
    </row>
    <row r="9" spans="1:12" ht="22.5" customHeight="1">
      <c r="A9" s="69"/>
      <c r="B9" s="153"/>
      <c r="C9" s="119" t="s">
        <v>15</v>
      </c>
      <c r="D9" s="141">
        <v>677</v>
      </c>
      <c r="E9" s="142"/>
      <c r="F9" s="137">
        <v>863</v>
      </c>
      <c r="G9" s="138"/>
      <c r="H9" s="141">
        <v>978</v>
      </c>
      <c r="I9" s="142"/>
      <c r="J9" s="137">
        <f t="shared" si="0"/>
        <v>1841</v>
      </c>
      <c r="K9" s="138"/>
      <c r="L9" s="85"/>
    </row>
    <row r="10" spans="1:12" ht="22.5" customHeight="1">
      <c r="A10" s="69"/>
      <c r="B10" s="153"/>
      <c r="C10" s="117" t="s">
        <v>27</v>
      </c>
      <c r="D10" s="92">
        <v>1695</v>
      </c>
      <c r="E10" s="92"/>
      <c r="F10" s="94">
        <v>1973</v>
      </c>
      <c r="G10" s="91"/>
      <c r="H10" s="94">
        <v>2274</v>
      </c>
      <c r="I10" s="90"/>
      <c r="J10" s="93">
        <f t="shared" si="0"/>
        <v>4247</v>
      </c>
      <c r="K10" s="95"/>
      <c r="L10" s="80"/>
    </row>
    <row r="11" spans="1:12" ht="22.5" customHeight="1">
      <c r="A11" s="69"/>
      <c r="B11" s="153"/>
      <c r="C11" s="117" t="s">
        <v>20</v>
      </c>
      <c r="D11" s="92">
        <v>1386</v>
      </c>
      <c r="E11" s="92"/>
      <c r="F11" s="94">
        <v>1576</v>
      </c>
      <c r="G11" s="91"/>
      <c r="H11" s="94">
        <v>1810</v>
      </c>
      <c r="I11" s="90"/>
      <c r="J11" s="93">
        <f t="shared" si="0"/>
        <v>3386</v>
      </c>
      <c r="K11" s="95"/>
      <c r="L11" s="80"/>
    </row>
    <row r="12" spans="1:12" ht="22.5" customHeight="1">
      <c r="A12" s="69"/>
      <c r="B12" s="153"/>
      <c r="C12" s="119" t="s">
        <v>16</v>
      </c>
      <c r="D12" s="141">
        <v>72</v>
      </c>
      <c r="E12" s="142"/>
      <c r="F12" s="137">
        <v>78</v>
      </c>
      <c r="G12" s="138"/>
      <c r="H12" s="141">
        <v>95</v>
      </c>
      <c r="I12" s="142"/>
      <c r="J12" s="137">
        <f t="shared" si="0"/>
        <v>173</v>
      </c>
      <c r="K12" s="138"/>
      <c r="L12" s="85"/>
    </row>
    <row r="13" spans="1:12" ht="22.5" customHeight="1">
      <c r="A13" s="69"/>
      <c r="B13" s="153"/>
      <c r="C13" s="118" t="s">
        <v>21</v>
      </c>
      <c r="D13" s="81">
        <v>638</v>
      </c>
      <c r="E13" s="81"/>
      <c r="F13" s="82">
        <v>729</v>
      </c>
      <c r="G13" s="83"/>
      <c r="H13" s="82">
        <v>853</v>
      </c>
      <c r="I13" s="75"/>
      <c r="J13" s="76">
        <f t="shared" si="0"/>
        <v>1582</v>
      </c>
      <c r="K13" s="84"/>
      <c r="L13" s="80"/>
    </row>
    <row r="14" spans="1:12" ht="22.5" customHeight="1">
      <c r="A14" s="69"/>
      <c r="B14" s="153"/>
      <c r="C14" s="118" t="s">
        <v>22</v>
      </c>
      <c r="D14" s="81">
        <v>1016</v>
      </c>
      <c r="E14" s="81"/>
      <c r="F14" s="82">
        <v>1111</v>
      </c>
      <c r="G14" s="83"/>
      <c r="H14" s="82">
        <v>1351</v>
      </c>
      <c r="I14" s="75"/>
      <c r="J14" s="76">
        <f t="shared" si="0"/>
        <v>2462</v>
      </c>
      <c r="K14" s="84"/>
      <c r="L14" s="80"/>
    </row>
    <row r="15" spans="1:12" ht="22.5" customHeight="1">
      <c r="A15" s="69"/>
      <c r="B15" s="153"/>
      <c r="C15" s="118" t="s">
        <v>23</v>
      </c>
      <c r="D15" s="81">
        <v>298</v>
      </c>
      <c r="E15" s="81"/>
      <c r="F15" s="82">
        <v>443</v>
      </c>
      <c r="G15" s="83"/>
      <c r="H15" s="82">
        <v>504</v>
      </c>
      <c r="I15" s="75"/>
      <c r="J15" s="76">
        <f t="shared" si="0"/>
        <v>947</v>
      </c>
      <c r="K15" s="84"/>
      <c r="L15" s="80"/>
    </row>
    <row r="16" spans="1:12" ht="22.5" customHeight="1">
      <c r="A16" s="69"/>
      <c r="B16" s="153"/>
      <c r="C16" s="118" t="s">
        <v>24</v>
      </c>
      <c r="D16" s="81">
        <v>80</v>
      </c>
      <c r="E16" s="81"/>
      <c r="F16" s="82">
        <v>103</v>
      </c>
      <c r="G16" s="83"/>
      <c r="H16" s="82">
        <v>118</v>
      </c>
      <c r="I16" s="75"/>
      <c r="J16" s="76">
        <f t="shared" si="0"/>
        <v>221</v>
      </c>
      <c r="K16" s="84"/>
      <c r="L16" s="80"/>
    </row>
    <row r="17" spans="1:12" ht="22.5" customHeight="1">
      <c r="A17" s="69"/>
      <c r="B17" s="153"/>
      <c r="C17" s="118" t="s">
        <v>25</v>
      </c>
      <c r="D17" s="81">
        <v>7</v>
      </c>
      <c r="E17" s="81"/>
      <c r="F17" s="82">
        <v>4</v>
      </c>
      <c r="G17" s="83"/>
      <c r="H17" s="82">
        <v>9</v>
      </c>
      <c r="I17" s="75"/>
      <c r="J17" s="76">
        <f t="shared" si="0"/>
        <v>13</v>
      </c>
      <c r="K17" s="84"/>
      <c r="L17" s="80"/>
    </row>
    <row r="18" spans="1:12" ht="22.5" customHeight="1">
      <c r="A18" s="69"/>
      <c r="B18" s="153"/>
      <c r="C18" s="118" t="s">
        <v>26</v>
      </c>
      <c r="D18" s="81">
        <v>519</v>
      </c>
      <c r="E18" s="81"/>
      <c r="F18" s="82">
        <v>567</v>
      </c>
      <c r="G18" s="83"/>
      <c r="H18" s="82">
        <v>515</v>
      </c>
      <c r="I18" s="75"/>
      <c r="J18" s="82">
        <f t="shared" si="0"/>
        <v>1082</v>
      </c>
      <c r="K18" s="84"/>
      <c r="L18" s="80"/>
    </row>
    <row r="19" spans="1:12" ht="22.5" customHeight="1">
      <c r="A19" s="69"/>
      <c r="B19" s="154"/>
      <c r="C19" s="120" t="s">
        <v>61</v>
      </c>
      <c r="D19" s="99">
        <f>SUM(D6+D7+D10+D11+D13+D14+D15+D16+D17+D18)</f>
        <v>18660</v>
      </c>
      <c r="E19" s="99"/>
      <c r="F19" s="100">
        <f>SUM(F6+F7+F10+F11+F13+F14+F15+F16+F17+F18)</f>
        <v>19873</v>
      </c>
      <c r="G19" s="101"/>
      <c r="H19" s="100">
        <f>SUM(H6+H7+H10+H11+H13+H14+H15+H16+H17+H18)</f>
        <v>23410</v>
      </c>
      <c r="I19" s="102"/>
      <c r="J19" s="100">
        <f>SUM(J6+J7+J10+J11+J13+J14+J15+J16+J17+J18)</f>
        <v>43283</v>
      </c>
      <c r="K19" s="103"/>
      <c r="L19" s="80"/>
    </row>
    <row r="20" spans="1:12" ht="22.5" customHeight="1">
      <c r="A20" s="69"/>
      <c r="B20" s="143" t="s">
        <v>53</v>
      </c>
      <c r="C20" s="117" t="s">
        <v>58</v>
      </c>
      <c r="D20" s="96">
        <v>458</v>
      </c>
      <c r="E20" s="95"/>
      <c r="F20" s="96">
        <v>524</v>
      </c>
      <c r="G20" s="95"/>
      <c r="H20" s="96">
        <v>615</v>
      </c>
      <c r="I20" s="95"/>
      <c r="J20" s="94">
        <f>SUM(F20:I20)</f>
        <v>1139</v>
      </c>
      <c r="K20" s="95"/>
      <c r="L20" s="87"/>
    </row>
    <row r="21" spans="1:12" ht="22.5" customHeight="1">
      <c r="A21" s="69"/>
      <c r="B21" s="145"/>
      <c r="C21" s="120" t="s">
        <v>61</v>
      </c>
      <c r="D21" s="104">
        <f>D20</f>
        <v>458</v>
      </c>
      <c r="E21" s="103"/>
      <c r="F21" s="104">
        <f>F20</f>
        <v>524</v>
      </c>
      <c r="G21" s="103"/>
      <c r="H21" s="104">
        <f>H20</f>
        <v>615</v>
      </c>
      <c r="I21" s="103"/>
      <c r="J21" s="105">
        <f>SUM(F21:I21)</f>
        <v>1139</v>
      </c>
      <c r="K21" s="103"/>
      <c r="L21" s="87"/>
    </row>
    <row r="22" spans="1:12" ht="22.5" customHeight="1">
      <c r="A22" s="69"/>
      <c r="B22" s="143" t="s">
        <v>54</v>
      </c>
      <c r="C22" s="117" t="s">
        <v>60</v>
      </c>
      <c r="D22" s="96">
        <v>537</v>
      </c>
      <c r="E22" s="95"/>
      <c r="F22" s="96">
        <v>567</v>
      </c>
      <c r="G22" s="95"/>
      <c r="H22" s="96">
        <v>689</v>
      </c>
      <c r="I22" s="95"/>
      <c r="J22" s="94">
        <f>SUM(F22:I22)</f>
        <v>1256</v>
      </c>
      <c r="K22" s="95"/>
      <c r="L22" s="87"/>
    </row>
    <row r="23" spans="1:12" ht="22.5" customHeight="1">
      <c r="A23" s="69"/>
      <c r="B23" s="144"/>
      <c r="C23" s="117" t="s">
        <v>59</v>
      </c>
      <c r="D23" s="96">
        <v>864</v>
      </c>
      <c r="E23" s="95"/>
      <c r="F23" s="97">
        <v>983</v>
      </c>
      <c r="G23" s="95"/>
      <c r="H23" s="97">
        <v>1131</v>
      </c>
      <c r="I23" s="95"/>
      <c r="J23" s="94">
        <f>SUM(F23:I23)</f>
        <v>2114</v>
      </c>
      <c r="K23" s="95"/>
      <c r="L23" s="87"/>
    </row>
    <row r="24" spans="1:12" ht="22.5" customHeight="1">
      <c r="A24" s="69"/>
      <c r="B24" s="145"/>
      <c r="C24" s="120" t="s">
        <v>61</v>
      </c>
      <c r="D24" s="104">
        <f>D22+D23</f>
        <v>1401</v>
      </c>
      <c r="E24" s="103"/>
      <c r="F24" s="104">
        <f>F22+F23</f>
        <v>1550</v>
      </c>
      <c r="G24" s="103"/>
      <c r="H24" s="104">
        <f>H22+H23</f>
        <v>1820</v>
      </c>
      <c r="I24" s="103"/>
      <c r="J24" s="100">
        <f>F24+H24</f>
        <v>3370</v>
      </c>
      <c r="K24" s="103"/>
      <c r="L24" s="87"/>
    </row>
    <row r="25" spans="1:12" ht="22.5" customHeight="1">
      <c r="A25" s="69"/>
      <c r="B25" s="143" t="s">
        <v>55</v>
      </c>
      <c r="C25" s="117" t="s">
        <v>63</v>
      </c>
      <c r="D25" s="96">
        <v>509</v>
      </c>
      <c r="E25" s="95"/>
      <c r="F25" s="96">
        <v>575</v>
      </c>
      <c r="G25" s="95"/>
      <c r="H25" s="96">
        <v>653</v>
      </c>
      <c r="I25" s="95"/>
      <c r="J25" s="98">
        <f>SUM(F25:I25)</f>
        <v>1228</v>
      </c>
      <c r="K25" s="95"/>
      <c r="L25" s="87"/>
    </row>
    <row r="26" spans="1:12" ht="22.5" customHeight="1">
      <c r="A26" s="69"/>
      <c r="B26" s="144"/>
      <c r="C26" s="117" t="s">
        <v>64</v>
      </c>
      <c r="D26" s="96">
        <v>334</v>
      </c>
      <c r="E26" s="95"/>
      <c r="F26" s="96">
        <v>396</v>
      </c>
      <c r="G26" s="95"/>
      <c r="H26" s="96">
        <v>397</v>
      </c>
      <c r="I26" s="95"/>
      <c r="J26" s="94">
        <f>SUM(F26:I26)</f>
        <v>793</v>
      </c>
      <c r="K26" s="95"/>
      <c r="L26" s="87"/>
    </row>
    <row r="27" spans="1:12" ht="22.5" customHeight="1">
      <c r="A27" s="69"/>
      <c r="B27" s="145"/>
      <c r="C27" s="120" t="s">
        <v>61</v>
      </c>
      <c r="D27" s="104">
        <f>D25+D26</f>
        <v>843</v>
      </c>
      <c r="E27" s="103"/>
      <c r="F27" s="104">
        <f>F25+F26</f>
        <v>971</v>
      </c>
      <c r="G27" s="103"/>
      <c r="H27" s="104">
        <f>H25+H26</f>
        <v>1050</v>
      </c>
      <c r="I27" s="103"/>
      <c r="J27" s="100">
        <f>F27+H27</f>
        <v>2021</v>
      </c>
      <c r="K27" s="103"/>
      <c r="L27" s="87"/>
    </row>
    <row r="28" spans="1:12" ht="22.5" customHeight="1">
      <c r="A28" s="69"/>
      <c r="B28" s="143" t="s">
        <v>72</v>
      </c>
      <c r="C28" s="117" t="s">
        <v>65</v>
      </c>
      <c r="D28" s="96">
        <v>1190</v>
      </c>
      <c r="E28" s="95"/>
      <c r="F28" s="96">
        <v>1245</v>
      </c>
      <c r="G28" s="95"/>
      <c r="H28" s="96">
        <v>1445</v>
      </c>
      <c r="I28" s="95"/>
      <c r="J28" s="98">
        <f>SUM(F28:I28)</f>
        <v>2690</v>
      </c>
      <c r="K28" s="95"/>
      <c r="L28" s="87"/>
    </row>
    <row r="29" spans="1:12" ht="22.5" customHeight="1">
      <c r="A29" s="69"/>
      <c r="B29" s="144"/>
      <c r="C29" s="117" t="s">
        <v>66</v>
      </c>
      <c r="D29" s="96">
        <v>314</v>
      </c>
      <c r="E29" s="95"/>
      <c r="F29" s="96">
        <v>349</v>
      </c>
      <c r="G29" s="95"/>
      <c r="H29" s="96">
        <v>386</v>
      </c>
      <c r="I29" s="95"/>
      <c r="J29" s="94">
        <f>SUM(F29:I29)</f>
        <v>735</v>
      </c>
      <c r="K29" s="95"/>
      <c r="L29" s="87"/>
    </row>
    <row r="30" spans="1:12" ht="22.5" customHeight="1">
      <c r="A30" s="69"/>
      <c r="B30" s="145"/>
      <c r="C30" s="120" t="s">
        <v>61</v>
      </c>
      <c r="D30" s="104">
        <f>D28+D29</f>
        <v>1504</v>
      </c>
      <c r="E30" s="103"/>
      <c r="F30" s="104">
        <f>F28+F29</f>
        <v>1594</v>
      </c>
      <c r="G30" s="103"/>
      <c r="H30" s="104">
        <f>H28+H29</f>
        <v>1831</v>
      </c>
      <c r="I30" s="103"/>
      <c r="J30" s="100">
        <f>F30+H30</f>
        <v>3425</v>
      </c>
      <c r="K30" s="103"/>
      <c r="L30" s="87"/>
    </row>
    <row r="31" spans="1:12" ht="22.5" customHeight="1">
      <c r="A31" s="69"/>
      <c r="B31" s="143" t="s">
        <v>56</v>
      </c>
      <c r="C31" s="117" t="s">
        <v>67</v>
      </c>
      <c r="D31" s="96">
        <v>466</v>
      </c>
      <c r="E31" s="95"/>
      <c r="F31" s="96">
        <v>541</v>
      </c>
      <c r="G31" s="95"/>
      <c r="H31" s="96">
        <v>644</v>
      </c>
      <c r="I31" s="95"/>
      <c r="J31" s="98">
        <f>SUM(F31:I31)</f>
        <v>1185</v>
      </c>
      <c r="K31" s="95"/>
      <c r="L31" s="87"/>
    </row>
    <row r="32" spans="1:12" ht="22.5" customHeight="1">
      <c r="A32" s="69"/>
      <c r="B32" s="144"/>
      <c r="C32" s="117" t="s">
        <v>69</v>
      </c>
      <c r="D32" s="96">
        <v>324</v>
      </c>
      <c r="E32" s="95"/>
      <c r="F32" s="96">
        <v>418</v>
      </c>
      <c r="G32" s="95"/>
      <c r="H32" s="96">
        <v>457</v>
      </c>
      <c r="I32" s="95"/>
      <c r="J32" s="94">
        <f>SUM(F32:I32)</f>
        <v>875</v>
      </c>
      <c r="K32" s="95"/>
      <c r="L32" s="87"/>
    </row>
    <row r="33" spans="1:12" ht="22.5" customHeight="1">
      <c r="A33" s="69"/>
      <c r="B33" s="145"/>
      <c r="C33" s="120" t="s">
        <v>61</v>
      </c>
      <c r="D33" s="104">
        <f>D31+D32</f>
        <v>790</v>
      </c>
      <c r="E33" s="103"/>
      <c r="F33" s="104">
        <f>F31+F32</f>
        <v>959</v>
      </c>
      <c r="G33" s="103"/>
      <c r="H33" s="104">
        <f>H31+H32</f>
        <v>1101</v>
      </c>
      <c r="I33" s="103"/>
      <c r="J33" s="100">
        <f>F33+H33</f>
        <v>2060</v>
      </c>
      <c r="K33" s="103"/>
      <c r="L33" s="87"/>
    </row>
    <row r="34" spans="1:12" ht="22.5" customHeight="1">
      <c r="A34" s="69"/>
      <c r="B34" s="143" t="s">
        <v>57</v>
      </c>
      <c r="C34" s="117" t="s">
        <v>68</v>
      </c>
      <c r="D34" s="96">
        <v>502</v>
      </c>
      <c r="E34" s="95"/>
      <c r="F34" s="96">
        <v>603</v>
      </c>
      <c r="G34" s="95"/>
      <c r="H34" s="96">
        <v>700</v>
      </c>
      <c r="I34" s="95"/>
      <c r="J34" s="98">
        <f>SUM(F34:I34)</f>
        <v>1303</v>
      </c>
      <c r="K34" s="95"/>
      <c r="L34" s="87"/>
    </row>
    <row r="35" spans="1:12" ht="22.5" customHeight="1">
      <c r="A35" s="69"/>
      <c r="B35" s="144"/>
      <c r="C35" s="117" t="s">
        <v>70</v>
      </c>
      <c r="D35" s="96">
        <v>443</v>
      </c>
      <c r="E35" s="95"/>
      <c r="F35" s="96">
        <v>505</v>
      </c>
      <c r="G35" s="95"/>
      <c r="H35" s="96">
        <v>637</v>
      </c>
      <c r="I35" s="95"/>
      <c r="J35" s="94">
        <f>SUM(F35:I35)</f>
        <v>1142</v>
      </c>
      <c r="K35" s="95"/>
      <c r="L35" s="87"/>
    </row>
    <row r="36" spans="1:12" ht="22.5" customHeight="1">
      <c r="A36" s="69"/>
      <c r="B36" s="145"/>
      <c r="C36" s="120" t="s">
        <v>61</v>
      </c>
      <c r="D36" s="104">
        <f>D34+D35</f>
        <v>945</v>
      </c>
      <c r="E36" s="103"/>
      <c r="F36" s="104">
        <f>F34+F35</f>
        <v>1108</v>
      </c>
      <c r="G36" s="103"/>
      <c r="H36" s="104">
        <f>H34+H35</f>
        <v>1337</v>
      </c>
      <c r="I36" s="103"/>
      <c r="J36" s="100">
        <f>F36+H36</f>
        <v>2445</v>
      </c>
      <c r="K36" s="103"/>
      <c r="L36" s="87"/>
    </row>
    <row r="37" spans="1:12" ht="33" customHeight="1">
      <c r="A37" s="69"/>
      <c r="B37" s="124" t="s">
        <v>62</v>
      </c>
      <c r="C37" s="125"/>
      <c r="D37" s="139">
        <f>D19+D21+D24+D27+D30+D33+D36</f>
        <v>24601</v>
      </c>
      <c r="E37" s="140"/>
      <c r="F37" s="139">
        <f>F19+F21+F24+F27+F30+F33+F36</f>
        <v>26579</v>
      </c>
      <c r="G37" s="140"/>
      <c r="H37" s="139">
        <f>H19+H21+H24+H27+H30+H33+H36</f>
        <v>31164</v>
      </c>
      <c r="I37" s="140"/>
      <c r="J37" s="139">
        <f>J19+J21+J24+J27+J30+J33+J36</f>
        <v>57743</v>
      </c>
      <c r="K37" s="140"/>
      <c r="L37" s="87"/>
    </row>
    <row r="38" spans="1:12" ht="22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0" ht="22.5" customHeight="1">
      <c r="B39" s="89"/>
      <c r="C39" s="89"/>
      <c r="I39" s="86"/>
      <c r="J39" s="86"/>
    </row>
  </sheetData>
  <sheetProtection/>
  <mergeCells count="31">
    <mergeCell ref="C1:J1"/>
    <mergeCell ref="C2:K2"/>
    <mergeCell ref="C3:K3"/>
    <mergeCell ref="B5:C5"/>
    <mergeCell ref="D5:E5"/>
    <mergeCell ref="F5:G5"/>
    <mergeCell ref="H5:I5"/>
    <mergeCell ref="J5:K5"/>
    <mergeCell ref="F9:G9"/>
    <mergeCell ref="H9:I9"/>
    <mergeCell ref="J9:K9"/>
    <mergeCell ref="D8:E8"/>
    <mergeCell ref="F8:G8"/>
    <mergeCell ref="H8:I8"/>
    <mergeCell ref="J12:K12"/>
    <mergeCell ref="B20:B21"/>
    <mergeCell ref="B22:B24"/>
    <mergeCell ref="B25:B27"/>
    <mergeCell ref="B6:B19"/>
    <mergeCell ref="D12:E12"/>
    <mergeCell ref="F12:G12"/>
    <mergeCell ref="H12:I12"/>
    <mergeCell ref="J8:K8"/>
    <mergeCell ref="D9:E9"/>
    <mergeCell ref="F37:G37"/>
    <mergeCell ref="H37:I37"/>
    <mergeCell ref="J37:K37"/>
    <mergeCell ref="B28:B30"/>
    <mergeCell ref="B31:B33"/>
    <mergeCell ref="B34:B36"/>
    <mergeCell ref="D37:E3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総務部企画課統計係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企画課統計係</dc:creator>
  <cp:keywords/>
  <dc:description/>
  <cp:lastModifiedBy>中田 喜代子</cp:lastModifiedBy>
  <cp:lastPrinted>2008-03-13T05:47:57Z</cp:lastPrinted>
  <dcterms:created xsi:type="dcterms:W3CDTF">2001-06-12T06:45:55Z</dcterms:created>
  <dcterms:modified xsi:type="dcterms:W3CDTF">2014-04-08T04:45:56Z</dcterms:modified>
  <cp:category/>
  <cp:version/>
  <cp:contentType/>
  <cp:contentStatus/>
</cp:coreProperties>
</file>