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955" tabRatio="722" firstSheet="16" activeTab="16"/>
  </bookViews>
  <sheets>
    <sheet name="地域別4月末" sheetId="1" r:id="rId1"/>
    <sheet name="年齢別4月末" sheetId="2" r:id="rId2"/>
    <sheet name="地域別5月末" sheetId="3" r:id="rId3"/>
    <sheet name="年齢別5月末" sheetId="4" r:id="rId4"/>
    <sheet name="地域別6月末" sheetId="5" r:id="rId5"/>
    <sheet name="年齢別6月末" sheetId="6" r:id="rId6"/>
    <sheet name="地域別7月末" sheetId="7" r:id="rId7"/>
    <sheet name="年齢別7月末" sheetId="8" r:id="rId8"/>
    <sheet name="地域別8月末" sheetId="9" r:id="rId9"/>
    <sheet name="年齢別8月末" sheetId="10" r:id="rId10"/>
    <sheet name="地域別9月末" sheetId="11" r:id="rId11"/>
    <sheet name="年齢別9月末" sheetId="12" r:id="rId12"/>
    <sheet name="地域別10月末" sheetId="13" r:id="rId13"/>
    <sheet name="年齢別10月末" sheetId="14" r:id="rId14"/>
    <sheet name="地域別11月末" sheetId="15" r:id="rId15"/>
    <sheet name="年齢別11月末" sheetId="16" r:id="rId16"/>
    <sheet name="地域別12月末" sheetId="17" r:id="rId17"/>
    <sheet name="年齢別12月末" sheetId="18" r:id="rId18"/>
    <sheet name="地域別1月末" sheetId="19" r:id="rId19"/>
    <sheet name="年齢別1月末" sheetId="20" r:id="rId20"/>
    <sheet name="地域別2月末" sheetId="21" r:id="rId21"/>
    <sheet name="年齢別2月末" sheetId="22" r:id="rId22"/>
    <sheet name="地域別3月末" sheetId="23" r:id="rId23"/>
    <sheet name="年齢別3月末" sheetId="24" r:id="rId24"/>
  </sheets>
  <definedNames>
    <definedName name="_xlnm.Print_Area" localSheetId="12">'地域別10月末'!$A$1:$L$38</definedName>
    <definedName name="_xlnm.Print_Area" localSheetId="14">'地域別11月末'!$A$1:$L$38</definedName>
    <definedName name="_xlnm.Print_Area" localSheetId="16">'地域別12月末'!$A$1:$L$38</definedName>
    <definedName name="_xlnm.Print_Area" localSheetId="18">'地域別1月末'!$A$1:$L$38</definedName>
    <definedName name="_xlnm.Print_Area" localSheetId="20">'地域別2月末'!$A$1:$L$38</definedName>
    <definedName name="_xlnm.Print_Area" localSheetId="0">'地域別4月末'!$A$1:$L$38</definedName>
    <definedName name="_xlnm.Print_Area" localSheetId="2">'地域別5月末'!$A$1:$L$38</definedName>
    <definedName name="_xlnm.Print_Area" localSheetId="4">'地域別6月末'!$A$1:$L$38</definedName>
    <definedName name="_xlnm.Print_Area" localSheetId="6">'地域別7月末'!$A$1:$L$38</definedName>
    <definedName name="_xlnm.Print_Area" localSheetId="8">'地域別8月末'!$A$1:$L$38</definedName>
    <definedName name="_xlnm.Print_Area" localSheetId="10">'地域別9月末'!$A$1:$L$38</definedName>
  </definedNames>
  <calcPr fullCalcOnLoad="1"/>
</workbook>
</file>

<file path=xl/sharedStrings.xml><?xml version="1.0" encoding="utf-8"?>
<sst xmlns="http://schemas.openxmlformats.org/spreadsheetml/2006/main" count="1104" uniqueCount="89">
  <si>
    <t>住民基本台帳より</t>
  </si>
  <si>
    <t>計</t>
  </si>
  <si>
    <t>男</t>
  </si>
  <si>
    <t>女</t>
  </si>
  <si>
    <t>年少人口</t>
  </si>
  <si>
    <t>０～１４歳</t>
  </si>
  <si>
    <t>生産年齢人口</t>
  </si>
  <si>
    <t>１５～６４歳</t>
  </si>
  <si>
    <t>実　　数</t>
  </si>
  <si>
    <t>老年人口</t>
  </si>
  <si>
    <t>６５歳以上</t>
  </si>
  <si>
    <t>総　　数</t>
  </si>
  <si>
    <t>（総数）</t>
  </si>
  <si>
    <t>（男）</t>
  </si>
  <si>
    <t>構成割合</t>
  </si>
  <si>
    <t>再掲　越ヶ浜</t>
  </si>
  <si>
    <t>再掲　木  間</t>
  </si>
  <si>
    <t>再掲　小  畑</t>
  </si>
  <si>
    <t>川　  　内</t>
  </si>
  <si>
    <t>椿　  　東</t>
  </si>
  <si>
    <t>山　  　田</t>
  </si>
  <si>
    <t>三　　  見</t>
  </si>
  <si>
    <t>大　　  井</t>
  </si>
  <si>
    <t>大　  　島</t>
  </si>
  <si>
    <t>相　　  島</t>
  </si>
  <si>
    <t>櫃　 　 島</t>
  </si>
  <si>
    <t>見　  　島</t>
  </si>
  <si>
    <t xml:space="preserve">   椿</t>
  </si>
  <si>
    <t>年齢層</t>
  </si>
  <si>
    <t>９５～９９歳</t>
  </si>
  <si>
    <t>９０～９４歳</t>
  </si>
  <si>
    <t>８５～８９歳</t>
  </si>
  <si>
    <t>８０～８４歳</t>
  </si>
  <si>
    <t>７５～７９歳</t>
  </si>
  <si>
    <t>７０～７４歳</t>
  </si>
  <si>
    <t>６５～６９歳</t>
  </si>
  <si>
    <t>６０～６４歳</t>
  </si>
  <si>
    <t>５５～５９歳</t>
  </si>
  <si>
    <t>５０～５４歳</t>
  </si>
  <si>
    <t>４５～４９歳</t>
  </si>
  <si>
    <t>４０～４４歳</t>
  </si>
  <si>
    <t>３５～３９歳</t>
  </si>
  <si>
    <t>３０～３４歳</t>
  </si>
  <si>
    <t>２５～２９歳</t>
  </si>
  <si>
    <t>２０～２４歳</t>
  </si>
  <si>
    <t>１５～１９歳</t>
  </si>
  <si>
    <t>５～９歳</t>
  </si>
  <si>
    <t>０～４歳</t>
  </si>
  <si>
    <t>合　計</t>
  </si>
  <si>
    <t>萩市の年齢（３区分）別人口</t>
  </si>
  <si>
    <t>(女)</t>
  </si>
  <si>
    <t>萩地域</t>
  </si>
  <si>
    <t>川上地域</t>
  </si>
  <si>
    <t>田万川地域</t>
  </si>
  <si>
    <t>むつみ地域</t>
  </si>
  <si>
    <t>旭地域</t>
  </si>
  <si>
    <t>福栄地域</t>
  </si>
  <si>
    <t>川     上</t>
  </si>
  <si>
    <t>江     崎</t>
  </si>
  <si>
    <t>小     川</t>
  </si>
  <si>
    <t>小   計</t>
  </si>
  <si>
    <t>合    計</t>
  </si>
  <si>
    <t>吉     部</t>
  </si>
  <si>
    <t>高     俣</t>
  </si>
  <si>
    <t>須     佐</t>
  </si>
  <si>
    <t>弥     富</t>
  </si>
  <si>
    <t>明     木</t>
  </si>
  <si>
    <t>福     川</t>
  </si>
  <si>
    <t>佐 々 並</t>
  </si>
  <si>
    <t>紫     福</t>
  </si>
  <si>
    <t>世 帯 数</t>
  </si>
  <si>
    <t>須佐地域</t>
  </si>
  <si>
    <t>１０～１４歳</t>
  </si>
  <si>
    <t>100～104歳</t>
  </si>
  <si>
    <t>105歳以上</t>
  </si>
  <si>
    <t>平成22年4月末日現在</t>
  </si>
  <si>
    <t>地域別人口と世帯数</t>
  </si>
  <si>
    <t>平成22年５月末日現在</t>
  </si>
  <si>
    <t>平成22年6月末日現在</t>
  </si>
  <si>
    <t>平成22年7月末日現在</t>
  </si>
  <si>
    <t>平成22年8月末日現在</t>
  </si>
  <si>
    <t>平成22年9月末日現在</t>
  </si>
  <si>
    <t>平成22年10月末日現在</t>
  </si>
  <si>
    <t>平成22年11月末日現在</t>
  </si>
  <si>
    <t>平成23年1月末日現在</t>
  </si>
  <si>
    <t>平成23年2月末日現在</t>
  </si>
  <si>
    <t>平成23年3月末日現在</t>
  </si>
  <si>
    <t>平成22年12月末日現在</t>
  </si>
  <si>
    <t>平成22年5月末日現在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</si>
</sst>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  <numFmt numFmtId="17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38" fontId="5" fillId="33" borderId="10" xfId="49" applyFont="1" applyFill="1" applyBorder="1" applyAlignment="1">
      <alignment/>
    </xf>
    <xf numFmtId="38" fontId="0" fillId="33" borderId="11" xfId="49" applyFont="1" applyFill="1" applyBorder="1" applyAlignment="1">
      <alignment/>
    </xf>
    <xf numFmtId="0" fontId="6" fillId="34" borderId="1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 vertical="center"/>
    </xf>
    <xf numFmtId="38" fontId="0" fillId="34" borderId="0" xfId="49" applyFont="1" applyFill="1" applyAlignment="1">
      <alignment/>
    </xf>
    <xf numFmtId="0" fontId="3" fillId="34" borderId="0" xfId="0" applyFont="1" applyFill="1" applyAlignment="1">
      <alignment horizontal="center" vertical="center"/>
    </xf>
    <xf numFmtId="38" fontId="4" fillId="34" borderId="0" xfId="49" applyFont="1" applyFill="1" applyAlignment="1">
      <alignment/>
    </xf>
    <xf numFmtId="3" fontId="4" fillId="34" borderId="0" xfId="49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0" xfId="49" applyNumberFormat="1" applyFont="1" applyFill="1" applyAlignment="1">
      <alignment/>
    </xf>
    <xf numFmtId="38" fontId="6" fillId="35" borderId="12" xfId="49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38" fontId="6" fillId="35" borderId="13" xfId="49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38" fontId="5" fillId="35" borderId="10" xfId="49" applyFont="1" applyFill="1" applyBorder="1" applyAlignment="1">
      <alignment vertical="center"/>
    </xf>
    <xf numFmtId="38" fontId="4" fillId="35" borderId="11" xfId="49" applyFont="1" applyFill="1" applyBorder="1" applyAlignment="1">
      <alignment/>
    </xf>
    <xf numFmtId="0" fontId="4" fillId="35" borderId="11" xfId="0" applyFont="1" applyFill="1" applyBorder="1" applyAlignment="1">
      <alignment/>
    </xf>
    <xf numFmtId="38" fontId="6" fillId="35" borderId="10" xfId="49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38" fontId="0" fillId="35" borderId="11" xfId="49" applyFont="1" applyFill="1" applyBorder="1" applyAlignment="1">
      <alignment/>
    </xf>
    <xf numFmtId="0" fontId="0" fillId="35" borderId="11" xfId="0" applyFill="1" applyBorder="1" applyAlignment="1">
      <alignment/>
    </xf>
    <xf numFmtId="38" fontId="6" fillId="33" borderId="12" xfId="49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8" fontId="6" fillId="33" borderId="13" xfId="49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38" fontId="6" fillId="33" borderId="10" xfId="49" applyFont="1" applyFill="1" applyBorder="1" applyAlignment="1">
      <alignment horizontal="right" vertical="center"/>
    </xf>
    <xf numFmtId="38" fontId="5" fillId="33" borderId="10" xfId="49" applyFont="1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38" fontId="4" fillId="36" borderId="13" xfId="49" applyFont="1" applyFill="1" applyBorder="1" applyAlignment="1">
      <alignment/>
    </xf>
    <xf numFmtId="38" fontId="6" fillId="36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horizontal="right" vertical="center"/>
    </xf>
    <xf numFmtId="38" fontId="4" fillId="37" borderId="12" xfId="49" applyFont="1" applyFill="1" applyBorder="1" applyAlignment="1">
      <alignment horizontal="right" vertical="center"/>
    </xf>
    <xf numFmtId="38" fontId="6" fillId="37" borderId="12" xfId="49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38" fontId="6" fillId="37" borderId="13" xfId="49" applyFont="1" applyFill="1" applyBorder="1" applyAlignment="1">
      <alignment vertical="center"/>
    </xf>
    <xf numFmtId="38" fontId="5" fillId="37" borderId="10" xfId="49" applyFont="1" applyFill="1" applyBorder="1" applyAlignment="1">
      <alignment vertical="center"/>
    </xf>
    <xf numFmtId="0" fontId="4" fillId="37" borderId="11" xfId="0" applyFont="1" applyFill="1" applyBorder="1" applyAlignment="1">
      <alignment/>
    </xf>
    <xf numFmtId="38" fontId="6" fillId="37" borderId="10" xfId="49" applyFont="1" applyFill="1" applyBorder="1" applyAlignment="1">
      <alignment vertical="center"/>
    </xf>
    <xf numFmtId="38" fontId="5" fillId="37" borderId="10" xfId="49" applyFont="1" applyFill="1" applyBorder="1" applyAlignment="1">
      <alignment/>
    </xf>
    <xf numFmtId="38" fontId="0" fillId="37" borderId="11" xfId="49" applyFont="1" applyFill="1" applyBorder="1" applyAlignment="1">
      <alignment/>
    </xf>
    <xf numFmtId="10" fontId="5" fillId="35" borderId="10" xfId="0" applyNumberFormat="1" applyFont="1" applyFill="1" applyBorder="1" applyAlignment="1">
      <alignment vertical="center"/>
    </xf>
    <xf numFmtId="10" fontId="5" fillId="37" borderId="10" xfId="0" applyNumberFormat="1" applyFont="1" applyFill="1" applyBorder="1" applyAlignment="1">
      <alignment vertical="center"/>
    </xf>
    <xf numFmtId="10" fontId="5" fillId="33" borderId="10" xfId="0" applyNumberFormat="1" applyFont="1" applyFill="1" applyBorder="1" applyAlignment="1">
      <alignment vertical="center"/>
    </xf>
    <xf numFmtId="10" fontId="5" fillId="35" borderId="10" xfId="0" applyNumberFormat="1" applyFont="1" applyFill="1" applyBorder="1" applyAlignment="1">
      <alignment/>
    </xf>
    <xf numFmtId="10" fontId="5" fillId="37" borderId="10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/>
    </xf>
    <xf numFmtId="3" fontId="4" fillId="33" borderId="12" xfId="49" applyNumberFormat="1" applyFont="1" applyFill="1" applyBorder="1" applyAlignment="1">
      <alignment horizontal="right" vertical="center"/>
    </xf>
    <xf numFmtId="3" fontId="4" fillId="37" borderId="12" xfId="49" applyNumberFormat="1" applyFont="1" applyFill="1" applyBorder="1" applyAlignment="1">
      <alignment horizontal="right" vertical="center"/>
    </xf>
    <xf numFmtId="38" fontId="4" fillId="35" borderId="12" xfId="49" applyFont="1" applyFill="1" applyBorder="1" applyAlignment="1">
      <alignment horizontal="right" vertical="center"/>
    </xf>
    <xf numFmtId="3" fontId="4" fillId="35" borderId="12" xfId="49" applyNumberFormat="1" applyFont="1" applyFill="1" applyBorder="1" applyAlignment="1">
      <alignment horizontal="right" vertical="center"/>
    </xf>
    <xf numFmtId="178" fontId="4" fillId="38" borderId="0" xfId="0" applyNumberFormat="1" applyFont="1" applyFill="1" applyAlignment="1">
      <alignment vertical="center"/>
    </xf>
    <xf numFmtId="178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Alignment="1">
      <alignment vertical="center"/>
    </xf>
    <xf numFmtId="178" fontId="5" fillId="38" borderId="0" xfId="0" applyNumberFormat="1" applyFont="1" applyFill="1" applyBorder="1" applyAlignment="1">
      <alignment horizontal="right" vertical="center"/>
    </xf>
    <xf numFmtId="178" fontId="4" fillId="38" borderId="0" xfId="0" applyNumberFormat="1" applyFont="1" applyFill="1" applyAlignment="1">
      <alignment horizontal="right" vertical="center"/>
    </xf>
    <xf numFmtId="178" fontId="6" fillId="38" borderId="0" xfId="49" applyNumberFormat="1" applyFont="1" applyFill="1" applyBorder="1" applyAlignment="1">
      <alignment horizontal="center" vertical="center"/>
    </xf>
    <xf numFmtId="178" fontId="6" fillId="33" borderId="14" xfId="49" applyNumberFormat="1" applyFont="1" applyFill="1" applyBorder="1" applyAlignment="1">
      <alignment horizontal="center" vertical="center"/>
    </xf>
    <xf numFmtId="178" fontId="6" fillId="33" borderId="15" xfId="49" applyNumberFormat="1" applyFont="1" applyFill="1" applyBorder="1" applyAlignment="1">
      <alignment horizontal="right" vertical="center"/>
    </xf>
    <xf numFmtId="178" fontId="6" fillId="33" borderId="16" xfId="49" applyNumberFormat="1" applyFont="1" applyFill="1" applyBorder="1" applyAlignment="1">
      <alignment horizontal="center" vertical="center"/>
    </xf>
    <xf numFmtId="178" fontId="6" fillId="33" borderId="17" xfId="49" applyNumberFormat="1" applyFont="1" applyFill="1" applyBorder="1" applyAlignment="1">
      <alignment horizontal="center" vertical="center"/>
    </xf>
    <xf numFmtId="178" fontId="6" fillId="33" borderId="16" xfId="0" applyNumberFormat="1" applyFont="1" applyFill="1" applyBorder="1" applyAlignment="1">
      <alignment vertical="center"/>
    </xf>
    <xf numFmtId="178" fontId="3" fillId="38" borderId="0" xfId="0" applyNumberFormat="1" applyFont="1" applyFill="1" applyBorder="1" applyAlignment="1">
      <alignment vertical="center"/>
    </xf>
    <xf numFmtId="178" fontId="6" fillId="33" borderId="14" xfId="49" applyNumberFormat="1" applyFont="1" applyFill="1" applyBorder="1" applyAlignment="1">
      <alignment horizontal="right" vertical="center"/>
    </xf>
    <xf numFmtId="178" fontId="6" fillId="33" borderId="18" xfId="49" applyNumberFormat="1" applyFont="1" applyFill="1" applyBorder="1" applyAlignment="1">
      <alignment horizontal="right" vertical="center"/>
    </xf>
    <xf numFmtId="178" fontId="6" fillId="33" borderId="19" xfId="49" applyNumberFormat="1" applyFont="1" applyFill="1" applyBorder="1" applyAlignment="1">
      <alignment horizontal="center" vertical="center"/>
    </xf>
    <xf numFmtId="178" fontId="6" fillId="33" borderId="19" xfId="0" applyNumberFormat="1" applyFont="1" applyFill="1" applyBorder="1" applyAlignment="1">
      <alignment vertical="center"/>
    </xf>
    <xf numFmtId="178" fontId="6" fillId="38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8" fontId="4" fillId="38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4" fillId="0" borderId="0" xfId="49" applyNumberFormat="1" applyFont="1" applyFill="1" applyAlignment="1">
      <alignment vertical="center"/>
    </xf>
    <xf numFmtId="178" fontId="6" fillId="38" borderId="14" xfId="49" applyNumberFormat="1" applyFont="1" applyFill="1" applyBorder="1" applyAlignment="1">
      <alignment horizontal="center" vertical="center"/>
    </xf>
    <xf numFmtId="178" fontId="6" fillId="38" borderId="19" xfId="49" applyNumberFormat="1" applyFont="1" applyFill="1" applyBorder="1" applyAlignment="1">
      <alignment horizontal="center" vertical="center"/>
    </xf>
    <xf numFmtId="178" fontId="6" fillId="38" borderId="14" xfId="49" applyNumberFormat="1" applyFont="1" applyFill="1" applyBorder="1" applyAlignment="1">
      <alignment horizontal="right" vertical="center"/>
    </xf>
    <xf numFmtId="178" fontId="6" fillId="38" borderId="15" xfId="49" applyNumberFormat="1" applyFont="1" applyFill="1" applyBorder="1" applyAlignment="1">
      <alignment horizontal="right" vertical="center"/>
    </xf>
    <xf numFmtId="178" fontId="6" fillId="38" borderId="18" xfId="49" applyNumberFormat="1" applyFont="1" applyFill="1" applyBorder="1" applyAlignment="1">
      <alignment horizontal="right" vertical="center"/>
    </xf>
    <xf numFmtId="178" fontId="6" fillId="38" borderId="19" xfId="0" applyNumberFormat="1" applyFont="1" applyFill="1" applyBorder="1" applyAlignment="1">
      <alignment vertical="center"/>
    </xf>
    <xf numFmtId="178" fontId="6" fillId="38" borderId="18" xfId="0" applyNumberFormat="1" applyFont="1" applyFill="1" applyBorder="1" applyAlignment="1">
      <alignment vertical="center"/>
    </xf>
    <xf numFmtId="178" fontId="6" fillId="38" borderId="15" xfId="0" applyNumberFormat="1" applyFont="1" applyFill="1" applyBorder="1" applyAlignment="1">
      <alignment vertical="center"/>
    </xf>
    <xf numFmtId="178" fontId="6" fillId="38" borderId="20" xfId="49" applyNumberFormat="1" applyFont="1" applyFill="1" applyBorder="1" applyAlignment="1">
      <alignment horizontal="right" vertical="center"/>
    </xf>
    <xf numFmtId="178" fontId="6" fillId="39" borderId="17" xfId="49" applyNumberFormat="1" applyFont="1" applyFill="1" applyBorder="1" applyAlignment="1">
      <alignment horizontal="right" vertical="center"/>
    </xf>
    <xf numFmtId="178" fontId="6" fillId="39" borderId="15" xfId="49" applyNumberFormat="1" applyFont="1" applyFill="1" applyBorder="1" applyAlignment="1">
      <alignment horizontal="right" vertical="center"/>
    </xf>
    <xf numFmtId="178" fontId="6" fillId="39" borderId="16" xfId="49" applyNumberFormat="1" applyFont="1" applyFill="1" applyBorder="1" applyAlignment="1">
      <alignment horizontal="center" vertical="center"/>
    </xf>
    <xf numFmtId="178" fontId="6" fillId="39" borderId="17" xfId="49" applyNumberFormat="1" applyFont="1" applyFill="1" applyBorder="1" applyAlignment="1">
      <alignment horizontal="center" vertical="center"/>
    </xf>
    <xf numFmtId="178" fontId="6" fillId="39" borderId="16" xfId="0" applyNumberFormat="1" applyFont="1" applyFill="1" applyBorder="1" applyAlignment="1">
      <alignment vertical="center"/>
    </xf>
    <xf numFmtId="178" fontId="6" fillId="39" borderId="15" xfId="0" applyNumberFormat="1" applyFont="1" applyFill="1" applyBorder="1" applyAlignment="1">
      <alignment vertical="center"/>
    </xf>
    <xf numFmtId="178" fontId="6" fillId="39" borderId="20" xfId="49" applyNumberFormat="1" applyFont="1" applyFill="1" applyBorder="1" applyAlignment="1">
      <alignment horizontal="right" vertical="center"/>
    </xf>
    <xf numFmtId="0" fontId="10" fillId="34" borderId="12" xfId="0" applyFont="1" applyFill="1" applyBorder="1" applyAlignment="1">
      <alignment horizontal="center" vertical="center"/>
    </xf>
    <xf numFmtId="38" fontId="10" fillId="34" borderId="12" xfId="49" applyFont="1" applyFill="1" applyBorder="1" applyAlignment="1">
      <alignment horizontal="center" vertical="center"/>
    </xf>
    <xf numFmtId="3" fontId="10" fillId="34" borderId="12" xfId="49" applyNumberFormat="1" applyFont="1" applyFill="1" applyBorder="1" applyAlignment="1">
      <alignment horizontal="center" vertical="center"/>
    </xf>
    <xf numFmtId="38" fontId="11" fillId="36" borderId="10" xfId="49" applyFont="1" applyFill="1" applyBorder="1" applyAlignment="1">
      <alignment horizontal="center" vertical="center"/>
    </xf>
    <xf numFmtId="38" fontId="12" fillId="36" borderId="10" xfId="49" applyFont="1" applyFill="1" applyBorder="1" applyAlignment="1">
      <alignment vertical="center"/>
    </xf>
    <xf numFmtId="38" fontId="12" fillId="36" borderId="10" xfId="49" applyFont="1" applyFill="1" applyBorder="1" applyAlignment="1">
      <alignment/>
    </xf>
    <xf numFmtId="38" fontId="10" fillId="36" borderId="12" xfId="49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178" fontId="6" fillId="38" borderId="12" xfId="0" applyNumberFormat="1" applyFont="1" applyFill="1" applyBorder="1" applyAlignment="1">
      <alignment horizontal="center" vertical="distributed"/>
    </xf>
    <xf numFmtId="178" fontId="6" fillId="33" borderId="12" xfId="0" applyNumberFormat="1" applyFont="1" applyFill="1" applyBorder="1" applyAlignment="1">
      <alignment horizontal="center" vertical="distributed"/>
    </xf>
    <xf numFmtId="178" fontId="6" fillId="37" borderId="12" xfId="0" applyNumberFormat="1" applyFont="1" applyFill="1" applyBorder="1" applyAlignment="1">
      <alignment horizontal="right" vertical="distributed"/>
    </xf>
    <xf numFmtId="178" fontId="6" fillId="39" borderId="11" xfId="0" applyNumberFormat="1" applyFont="1" applyFill="1" applyBorder="1" applyAlignment="1">
      <alignment horizontal="center" vertical="distributed"/>
    </xf>
    <xf numFmtId="38" fontId="12" fillId="36" borderId="13" xfId="49" applyFont="1" applyFill="1" applyBorder="1" applyAlignment="1">
      <alignment vertical="center"/>
    </xf>
    <xf numFmtId="0" fontId="10" fillId="36" borderId="11" xfId="0" applyFont="1" applyFill="1" applyBorder="1" applyAlignment="1">
      <alignment/>
    </xf>
    <xf numFmtId="38" fontId="13" fillId="36" borderId="11" xfId="49" applyFont="1" applyFill="1" applyBorder="1" applyAlignment="1">
      <alignment/>
    </xf>
    <xf numFmtId="178" fontId="11" fillId="0" borderId="18" xfId="0" applyNumberFormat="1" applyFont="1" applyFill="1" applyBorder="1" applyAlignment="1">
      <alignment horizontal="center" vertical="center"/>
    </xf>
    <xf numFmtId="178" fontId="11" fillId="0" borderId="19" xfId="0" applyNumberFormat="1" applyFont="1" applyFill="1" applyBorder="1" applyAlignment="1">
      <alignment horizontal="center" vertical="center"/>
    </xf>
    <xf numFmtId="178" fontId="10" fillId="38" borderId="13" xfId="0" applyNumberFormat="1" applyFont="1" applyFill="1" applyBorder="1" applyAlignment="1">
      <alignment horizontal="distributed" vertical="center"/>
    </xf>
    <xf numFmtId="178" fontId="10" fillId="38" borderId="10" xfId="0" applyNumberFormat="1" applyFont="1" applyFill="1" applyBorder="1" applyAlignment="1">
      <alignment horizontal="distributed" vertical="center"/>
    </xf>
    <xf numFmtId="178" fontId="10" fillId="38" borderId="11" xfId="0" applyNumberFormat="1" applyFont="1" applyFill="1" applyBorder="1" applyAlignment="1">
      <alignment horizontal="distributed" vertical="center"/>
    </xf>
    <xf numFmtId="178" fontId="10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10" fillId="33" borderId="13" xfId="0" applyNumberFormat="1" applyFont="1" applyFill="1" applyBorder="1" applyAlignment="1">
      <alignment horizontal="distributed" vertical="center"/>
    </xf>
    <xf numFmtId="178" fontId="10" fillId="33" borderId="10" xfId="0" applyNumberFormat="1" applyFont="1" applyFill="1" applyBorder="1" applyAlignment="1">
      <alignment horizontal="distributed" vertical="center"/>
    </xf>
    <xf numFmtId="178" fontId="10" fillId="33" borderId="11" xfId="0" applyNumberFormat="1" applyFont="1" applyFill="1" applyBorder="1" applyAlignment="1">
      <alignment horizontal="distributed" vertical="center"/>
    </xf>
    <xf numFmtId="178" fontId="6" fillId="37" borderId="14" xfId="49" applyNumberFormat="1" applyFont="1" applyFill="1" applyBorder="1" applyAlignment="1">
      <alignment horizontal="right" vertical="center"/>
    </xf>
    <xf numFmtId="178" fontId="6" fillId="37" borderId="14" xfId="0" applyNumberFormat="1" applyFont="1" applyFill="1" applyBorder="1" applyAlignment="1">
      <alignment horizontal="right" vertical="center"/>
    </xf>
    <xf numFmtId="178" fontId="6" fillId="37" borderId="18" xfId="49" applyNumberFormat="1" applyFont="1" applyFill="1" applyBorder="1" applyAlignment="1">
      <alignment horizontal="right" vertical="center"/>
    </xf>
    <xf numFmtId="178" fontId="6" fillId="37" borderId="19" xfId="0" applyNumberFormat="1" applyFont="1" applyFill="1" applyBorder="1" applyAlignment="1">
      <alignment horizontal="right" vertical="center"/>
    </xf>
    <xf numFmtId="178" fontId="2" fillId="38" borderId="0" xfId="0" applyNumberFormat="1" applyFont="1" applyFill="1" applyAlignment="1">
      <alignment horizontal="center" vertical="center"/>
    </xf>
    <xf numFmtId="178" fontId="5" fillId="38" borderId="0" xfId="0" applyNumberFormat="1" applyFont="1" applyFill="1" applyAlignment="1">
      <alignment horizontal="right" vertical="center"/>
    </xf>
    <xf numFmtId="178" fontId="5" fillId="38" borderId="0" xfId="0" applyNumberFormat="1" applyFont="1" applyFill="1" applyAlignment="1">
      <alignment vertical="center"/>
    </xf>
    <xf numFmtId="178" fontId="4" fillId="38" borderId="18" xfId="0" applyNumberFormat="1" applyFont="1" applyFill="1" applyBorder="1" applyAlignment="1">
      <alignment horizontal="center" vertical="center"/>
    </xf>
    <xf numFmtId="178" fontId="4" fillId="38" borderId="19" xfId="0" applyNumberFormat="1" applyFont="1" applyFill="1" applyBorder="1" applyAlignment="1">
      <alignment horizontal="center" vertical="center"/>
    </xf>
    <xf numFmtId="178" fontId="11" fillId="38" borderId="14" xfId="49" applyNumberFormat="1" applyFont="1" applyFill="1" applyBorder="1" applyAlignment="1">
      <alignment horizontal="center" vertical="center"/>
    </xf>
    <xf numFmtId="178" fontId="11" fillId="38" borderId="18" xfId="49" applyNumberFormat="1" applyFont="1" applyFill="1" applyBorder="1" applyAlignment="1">
      <alignment horizontal="center" vertical="center"/>
    </xf>
    <xf numFmtId="178" fontId="11" fillId="38" borderId="19" xfId="49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right" vertical="center"/>
    </xf>
    <xf numFmtId="0" fontId="12" fillId="35" borderId="13" xfId="0" applyFont="1" applyFill="1" applyBorder="1" applyAlignment="1">
      <alignment horizontal="center" vertical="center"/>
    </xf>
    <xf numFmtId="38" fontId="12" fillId="37" borderId="13" xfId="49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38" fontId="12" fillId="37" borderId="11" xfId="49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38" fontId="7" fillId="34" borderId="0" xfId="49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1" name="Line 2"/>
        <xdr:cNvSpPr>
          <a:spLocks/>
        </xdr:cNvSpPr>
      </xdr:nvSpPr>
      <xdr:spPr>
        <a:xfrm>
          <a:off x="381000" y="981075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9525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10839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3</xdr:col>
      <xdr:colOff>0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381000" y="1009650"/>
          <a:ext cx="1952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D17" sqref="D17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22.5" customHeight="1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22.5" customHeight="1">
      <c r="A3" s="61"/>
      <c r="B3" s="61"/>
      <c r="C3" s="131" t="s">
        <v>75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7514</v>
      </c>
      <c r="E6" s="67"/>
      <c r="F6" s="68">
        <v>7152</v>
      </c>
      <c r="G6" s="69"/>
      <c r="H6" s="68">
        <v>8926</v>
      </c>
      <c r="I6" s="70"/>
      <c r="J6" s="68">
        <f aca="true" t="shared" si="0" ref="J6:J18">F6+H6</f>
        <v>16078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5472</v>
      </c>
      <c r="E7" s="73"/>
      <c r="F7" s="74">
        <v>5831</v>
      </c>
      <c r="G7" s="75"/>
      <c r="H7" s="74">
        <v>6625</v>
      </c>
      <c r="I7" s="67"/>
      <c r="J7" s="68">
        <f t="shared" si="0"/>
        <v>12456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983</v>
      </c>
      <c r="E8" s="127"/>
      <c r="F8" s="128">
        <v>1041</v>
      </c>
      <c r="G8" s="129"/>
      <c r="H8" s="126">
        <v>1150</v>
      </c>
      <c r="I8" s="127"/>
      <c r="J8" s="128">
        <f t="shared" si="0"/>
        <v>2191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664</v>
      </c>
      <c r="E9" s="127"/>
      <c r="F9" s="128">
        <v>818</v>
      </c>
      <c r="G9" s="129"/>
      <c r="H9" s="126">
        <v>934</v>
      </c>
      <c r="I9" s="127"/>
      <c r="J9" s="128">
        <f t="shared" si="0"/>
        <v>1752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1661</v>
      </c>
      <c r="E10" s="84"/>
      <c r="F10" s="86">
        <v>1895</v>
      </c>
      <c r="G10" s="83"/>
      <c r="H10" s="86">
        <v>2231</v>
      </c>
      <c r="I10" s="82"/>
      <c r="J10" s="85">
        <f t="shared" si="0"/>
        <v>4126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1410</v>
      </c>
      <c r="E11" s="84"/>
      <c r="F11" s="86">
        <v>1505</v>
      </c>
      <c r="G11" s="83"/>
      <c r="H11" s="86">
        <v>1771</v>
      </c>
      <c r="I11" s="82"/>
      <c r="J11" s="85">
        <f t="shared" si="0"/>
        <v>3276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71</v>
      </c>
      <c r="E12" s="127"/>
      <c r="F12" s="128">
        <v>66</v>
      </c>
      <c r="G12" s="129"/>
      <c r="H12" s="126">
        <v>90</v>
      </c>
      <c r="I12" s="127"/>
      <c r="J12" s="128">
        <f t="shared" si="0"/>
        <v>156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617</v>
      </c>
      <c r="E13" s="73"/>
      <c r="F13" s="74">
        <v>679</v>
      </c>
      <c r="G13" s="75"/>
      <c r="H13" s="74">
        <v>802</v>
      </c>
      <c r="I13" s="67"/>
      <c r="J13" s="68">
        <f t="shared" si="0"/>
        <v>1481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994</v>
      </c>
      <c r="E14" s="73"/>
      <c r="F14" s="74">
        <v>1079</v>
      </c>
      <c r="G14" s="75"/>
      <c r="H14" s="74">
        <v>1259</v>
      </c>
      <c r="I14" s="67"/>
      <c r="J14" s="68">
        <f t="shared" si="0"/>
        <v>2338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305</v>
      </c>
      <c r="E15" s="73"/>
      <c r="F15" s="74">
        <v>415</v>
      </c>
      <c r="G15" s="75"/>
      <c r="H15" s="74">
        <v>486</v>
      </c>
      <c r="I15" s="67"/>
      <c r="J15" s="68">
        <f t="shared" si="0"/>
        <v>901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72</v>
      </c>
      <c r="E16" s="73"/>
      <c r="F16" s="74">
        <v>85</v>
      </c>
      <c r="G16" s="75"/>
      <c r="H16" s="74">
        <v>104</v>
      </c>
      <c r="I16" s="67"/>
      <c r="J16" s="68">
        <f t="shared" si="0"/>
        <v>189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519</v>
      </c>
      <c r="E18" s="73"/>
      <c r="F18" s="74">
        <v>535</v>
      </c>
      <c r="G18" s="75"/>
      <c r="H18" s="74">
        <v>480</v>
      </c>
      <c r="I18" s="67"/>
      <c r="J18" s="74">
        <f t="shared" si="0"/>
        <v>1015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18568</v>
      </c>
      <c r="E19" s="91"/>
      <c r="F19" s="92">
        <f>SUM(F6+F7+F10+F11+F13+F14+F15+F16+F17+F18)</f>
        <v>19178</v>
      </c>
      <c r="G19" s="93"/>
      <c r="H19" s="92">
        <f>SUM(H6+H7+H10+H11+H13+H14+H15+H16+H17+H18)</f>
        <v>22689</v>
      </c>
      <c r="I19" s="94"/>
      <c r="J19" s="92">
        <f>SUM(J6+J7+J10+J11+J13+J14+J15+J16+J17+J18)</f>
        <v>41867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464</v>
      </c>
      <c r="E20" s="87"/>
      <c r="F20" s="88">
        <v>472</v>
      </c>
      <c r="G20" s="87"/>
      <c r="H20" s="88">
        <v>588</v>
      </c>
      <c r="I20" s="87"/>
      <c r="J20" s="86">
        <f>SUM(F20:I20)</f>
        <v>1060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464</v>
      </c>
      <c r="E21" s="95"/>
      <c r="F21" s="96">
        <f>F20</f>
        <v>472</v>
      </c>
      <c r="G21" s="95"/>
      <c r="H21" s="96">
        <f>H20</f>
        <v>588</v>
      </c>
      <c r="I21" s="95"/>
      <c r="J21" s="97">
        <f>SUM(F21:I21)</f>
        <v>1060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515</v>
      </c>
      <c r="E22" s="87"/>
      <c r="F22" s="88">
        <v>531</v>
      </c>
      <c r="G22" s="87"/>
      <c r="H22" s="88">
        <v>656</v>
      </c>
      <c r="I22" s="87"/>
      <c r="J22" s="86">
        <f>SUM(F22:I22)</f>
        <v>1187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863</v>
      </c>
      <c r="E23" s="87"/>
      <c r="F23" s="89">
        <v>934</v>
      </c>
      <c r="G23" s="87"/>
      <c r="H23" s="89">
        <v>1073</v>
      </c>
      <c r="I23" s="87"/>
      <c r="J23" s="86">
        <f>SUM(F23:I23)</f>
        <v>2007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1378</v>
      </c>
      <c r="E24" s="95"/>
      <c r="F24" s="96">
        <f>F22+F23</f>
        <v>1465</v>
      </c>
      <c r="G24" s="95"/>
      <c r="H24" s="96">
        <f>H22+H23</f>
        <v>1729</v>
      </c>
      <c r="I24" s="95"/>
      <c r="J24" s="92">
        <f>F24+H24</f>
        <v>3194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492</v>
      </c>
      <c r="E25" s="87"/>
      <c r="F25" s="88">
        <v>530</v>
      </c>
      <c r="G25" s="87"/>
      <c r="H25" s="88">
        <v>617</v>
      </c>
      <c r="I25" s="87"/>
      <c r="J25" s="90">
        <f>SUM(F25:I25)</f>
        <v>1147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317</v>
      </c>
      <c r="E26" s="87"/>
      <c r="F26" s="88">
        <v>372</v>
      </c>
      <c r="G26" s="87"/>
      <c r="H26" s="88">
        <v>369</v>
      </c>
      <c r="I26" s="87"/>
      <c r="J26" s="86">
        <f>SUM(F26:I26)</f>
        <v>741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809</v>
      </c>
      <c r="E27" s="95"/>
      <c r="F27" s="96">
        <f>F25+F26</f>
        <v>902</v>
      </c>
      <c r="G27" s="95"/>
      <c r="H27" s="96">
        <f>H25+H26</f>
        <v>986</v>
      </c>
      <c r="I27" s="95"/>
      <c r="J27" s="92">
        <f>F27+H27</f>
        <v>1888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1159</v>
      </c>
      <c r="E28" s="87"/>
      <c r="F28" s="88">
        <v>1167</v>
      </c>
      <c r="G28" s="87"/>
      <c r="H28" s="88">
        <v>1385</v>
      </c>
      <c r="I28" s="87"/>
      <c r="J28" s="90">
        <f>SUM(F28:I28)</f>
        <v>2552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306</v>
      </c>
      <c r="E29" s="87"/>
      <c r="F29" s="88">
        <v>319</v>
      </c>
      <c r="G29" s="87"/>
      <c r="H29" s="88">
        <v>365</v>
      </c>
      <c r="I29" s="87"/>
      <c r="J29" s="86">
        <f>SUM(F29:I29)</f>
        <v>684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1465</v>
      </c>
      <c r="E30" s="95"/>
      <c r="F30" s="96">
        <f>F28+F29</f>
        <v>1486</v>
      </c>
      <c r="G30" s="95"/>
      <c r="H30" s="96">
        <f>H28+H29</f>
        <v>1750</v>
      </c>
      <c r="I30" s="95"/>
      <c r="J30" s="92">
        <f>F30+H30</f>
        <v>3236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469</v>
      </c>
      <c r="E31" s="87"/>
      <c r="F31" s="88">
        <v>511</v>
      </c>
      <c r="G31" s="87"/>
      <c r="H31" s="88">
        <v>624</v>
      </c>
      <c r="I31" s="87"/>
      <c r="J31" s="90">
        <f>SUM(F31:I31)</f>
        <v>1135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314</v>
      </c>
      <c r="E32" s="87"/>
      <c r="F32" s="88">
        <v>383</v>
      </c>
      <c r="G32" s="87"/>
      <c r="H32" s="88">
        <v>425</v>
      </c>
      <c r="I32" s="87"/>
      <c r="J32" s="86">
        <f>SUM(F32:I32)</f>
        <v>808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783</v>
      </c>
      <c r="E33" s="95"/>
      <c r="F33" s="96">
        <f>F31+F32</f>
        <v>894</v>
      </c>
      <c r="G33" s="95"/>
      <c r="H33" s="96">
        <f>H31+H32</f>
        <v>1049</v>
      </c>
      <c r="I33" s="95"/>
      <c r="J33" s="92">
        <f>F33+H33</f>
        <v>1943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483</v>
      </c>
      <c r="E34" s="87"/>
      <c r="F34" s="88">
        <v>550</v>
      </c>
      <c r="G34" s="87"/>
      <c r="H34" s="88">
        <v>643</v>
      </c>
      <c r="I34" s="87"/>
      <c r="J34" s="90">
        <f>SUM(F34:I34)</f>
        <v>1193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420</v>
      </c>
      <c r="E35" s="87"/>
      <c r="F35" s="88">
        <v>456</v>
      </c>
      <c r="G35" s="87"/>
      <c r="H35" s="88">
        <v>569</v>
      </c>
      <c r="I35" s="87"/>
      <c r="J35" s="86">
        <f>SUM(F35:I35)</f>
        <v>1025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903</v>
      </c>
      <c r="E36" s="95"/>
      <c r="F36" s="96">
        <f>F34+F35</f>
        <v>1006</v>
      </c>
      <c r="G36" s="95"/>
      <c r="H36" s="96">
        <f>H34+H35</f>
        <v>1212</v>
      </c>
      <c r="I36" s="95"/>
      <c r="J36" s="92">
        <f>F36+H36</f>
        <v>2218</v>
      </c>
      <c r="K36" s="95"/>
      <c r="L36" s="79"/>
    </row>
    <row r="37" spans="1:12" ht="33" customHeight="1">
      <c r="A37" s="61"/>
      <c r="B37" s="121" t="s">
        <v>61</v>
      </c>
      <c r="C37" s="122"/>
      <c r="D37" s="116">
        <f>D19+D21+D24+D27+D30+D33+D36</f>
        <v>24370</v>
      </c>
      <c r="E37" s="117"/>
      <c r="F37" s="116">
        <f>F19+F21+F24+F27+F30+F33+F36</f>
        <v>25403</v>
      </c>
      <c r="G37" s="117"/>
      <c r="H37" s="116">
        <f>H19+H21+H24+H27+H30+H33+H36</f>
        <v>30003</v>
      </c>
      <c r="I37" s="117"/>
      <c r="J37" s="116">
        <f>J19+J21+J24+J27+J30+J33+J36</f>
        <v>55406</v>
      </c>
      <c r="K37" s="117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F24" sqref="F24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80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4</v>
      </c>
      <c r="M4" s="57">
        <f>SUM(K4+L4)</f>
        <v>4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5</v>
      </c>
      <c r="L5" s="41">
        <v>25</v>
      </c>
      <c r="M5" s="57">
        <f aca="true" t="shared" si="0" ref="M5:M21">SUM(K5+L5)</f>
        <v>30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35</v>
      </c>
      <c r="L6" s="41">
        <v>191</v>
      </c>
      <c r="M6" s="57">
        <f t="shared" si="0"/>
        <v>226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169</v>
      </c>
      <c r="L7" s="41">
        <v>640</v>
      </c>
      <c r="M7" s="57">
        <f t="shared" si="0"/>
        <v>809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566</v>
      </c>
      <c r="L8" s="41">
        <v>1362</v>
      </c>
      <c r="M8" s="57">
        <f t="shared" si="0"/>
        <v>1928</v>
      </c>
      <c r="N8" s="8"/>
    </row>
    <row r="9" spans="1:14" ht="22.5" customHeight="1">
      <c r="A9" s="15"/>
      <c r="B9" s="102">
        <f>C9+E9+G9</f>
        <v>25331</v>
      </c>
      <c r="C9" s="25">
        <v>2963</v>
      </c>
      <c r="D9" s="51">
        <f>SUM(C9/B9)</f>
        <v>0.11697129998815681</v>
      </c>
      <c r="E9" s="46">
        <v>14975</v>
      </c>
      <c r="F9" s="52">
        <f>SUM(E9/B9)</f>
        <v>0.5911728711855039</v>
      </c>
      <c r="G9" s="2">
        <v>7393</v>
      </c>
      <c r="H9" s="53">
        <f>SUM(G9/B9)</f>
        <v>0.29185582882633926</v>
      </c>
      <c r="I9" s="6"/>
      <c r="J9" s="105" t="s">
        <v>32</v>
      </c>
      <c r="K9" s="41">
        <v>1220</v>
      </c>
      <c r="L9" s="41">
        <v>2079</v>
      </c>
      <c r="M9" s="57">
        <f t="shared" si="0"/>
        <v>3299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1714</v>
      </c>
      <c r="L10" s="41">
        <v>2434</v>
      </c>
      <c r="M10" s="57">
        <f t="shared" si="0"/>
        <v>4148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1819</v>
      </c>
      <c r="L11" s="41">
        <v>2424</v>
      </c>
      <c r="M11" s="57">
        <f t="shared" si="0"/>
        <v>4243</v>
      </c>
      <c r="N11" s="8"/>
    </row>
    <row r="12" spans="1:14" ht="22.5" customHeight="1">
      <c r="A12" s="15"/>
      <c r="B12" s="102">
        <f>C12+E12+G12</f>
        <v>29880</v>
      </c>
      <c r="C12" s="25">
        <v>2855</v>
      </c>
      <c r="D12" s="51">
        <f>SUM(C12/B12)</f>
        <v>0.09554886211512717</v>
      </c>
      <c r="E12" s="46">
        <v>15539</v>
      </c>
      <c r="F12" s="52">
        <f>SUM(E12/B12)</f>
        <v>0.5200468540829987</v>
      </c>
      <c r="G12" s="37">
        <v>11486</v>
      </c>
      <c r="H12" s="53">
        <f>SUM(G12/B12)</f>
        <v>0.38440428380187414</v>
      </c>
      <c r="I12" s="6"/>
      <c r="J12" s="105" t="s">
        <v>35</v>
      </c>
      <c r="K12" s="41">
        <v>1865</v>
      </c>
      <c r="L12" s="41">
        <v>2327</v>
      </c>
      <c r="M12" s="57">
        <f t="shared" si="0"/>
        <v>4192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2497</v>
      </c>
      <c r="L13" s="42">
        <v>2724</v>
      </c>
      <c r="M13" s="58">
        <f t="shared" si="0"/>
        <v>5221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2256</v>
      </c>
      <c r="L14" s="42">
        <v>2354</v>
      </c>
      <c r="M14" s="58">
        <f t="shared" si="0"/>
        <v>4610</v>
      </c>
      <c r="N14" s="8"/>
    </row>
    <row r="15" spans="1:14" ht="22.5" customHeight="1">
      <c r="A15" s="15"/>
      <c r="B15" s="103">
        <f>C15+E15+G15</f>
        <v>55211</v>
      </c>
      <c r="C15" s="25">
        <f>SUM(C9:C13)</f>
        <v>5818</v>
      </c>
      <c r="D15" s="54">
        <f>SUM(C15/B15)</f>
        <v>0.10537755157486732</v>
      </c>
      <c r="E15" s="49">
        <f>SUM(E9:E13)</f>
        <v>30514</v>
      </c>
      <c r="F15" s="55">
        <f>SUM(E15/B15)</f>
        <v>0.55267971962109</v>
      </c>
      <c r="G15" s="4">
        <f>SUM(G9:G13)</f>
        <v>18879</v>
      </c>
      <c r="H15" s="56">
        <f>SUM(G15/B15)</f>
        <v>0.3419427288040427</v>
      </c>
      <c r="I15" s="18"/>
      <c r="J15" s="106" t="s">
        <v>38</v>
      </c>
      <c r="K15" s="42">
        <v>1748</v>
      </c>
      <c r="L15" s="42">
        <v>1690</v>
      </c>
      <c r="M15" s="58">
        <f t="shared" si="0"/>
        <v>3438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1364</v>
      </c>
      <c r="L16" s="42">
        <v>1500</v>
      </c>
      <c r="M16" s="58">
        <f t="shared" si="0"/>
        <v>2864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1240</v>
      </c>
      <c r="L17" s="42">
        <v>1337</v>
      </c>
      <c r="M17" s="58">
        <f t="shared" si="0"/>
        <v>2577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1443</v>
      </c>
      <c r="L18" s="42">
        <v>1447</v>
      </c>
      <c r="M18" s="58">
        <f t="shared" si="0"/>
        <v>2890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1299</v>
      </c>
      <c r="L19" s="42">
        <v>1247</v>
      </c>
      <c r="M19" s="58">
        <f t="shared" si="0"/>
        <v>2546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1040</v>
      </c>
      <c r="L20" s="42">
        <v>1038</v>
      </c>
      <c r="M20" s="58">
        <f t="shared" si="0"/>
        <v>2078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924</v>
      </c>
      <c r="L21" s="42">
        <v>1051</v>
      </c>
      <c r="M21" s="58">
        <f t="shared" si="0"/>
        <v>1975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1164</v>
      </c>
      <c r="L22" s="42">
        <v>1151</v>
      </c>
      <c r="M22" s="58">
        <f>SUM(K22:L22)</f>
        <v>2315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1126</v>
      </c>
      <c r="L23" s="59">
        <v>1090</v>
      </c>
      <c r="M23" s="60">
        <f>SUM(K23:L23)</f>
        <v>2216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968</v>
      </c>
      <c r="L24" s="59">
        <v>952</v>
      </c>
      <c r="M24" s="60">
        <f>SUM(K24+L24)</f>
        <v>1920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869</v>
      </c>
      <c r="L25" s="59">
        <v>813</v>
      </c>
      <c r="M25" s="60">
        <f>SUM(K25+L25)</f>
        <v>1682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25331</v>
      </c>
      <c r="L26" s="104">
        <f>SUM(L4:L25)</f>
        <v>29880</v>
      </c>
      <c r="M26" s="104">
        <f>SUM(M4:M25)</f>
        <v>55211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G5:H5"/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K11" sqref="K11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22.5" customHeight="1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22.5" customHeight="1">
      <c r="A3" s="61"/>
      <c r="B3" s="61"/>
      <c r="C3" s="131" t="s">
        <v>81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7515</v>
      </c>
      <c r="E6" s="67"/>
      <c r="F6" s="68">
        <v>7134</v>
      </c>
      <c r="G6" s="69"/>
      <c r="H6" s="68">
        <v>8891</v>
      </c>
      <c r="I6" s="70"/>
      <c r="J6" s="68">
        <f aca="true" t="shared" si="0" ref="J6:J18">F6+H6</f>
        <v>16025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5474</v>
      </c>
      <c r="E7" s="73"/>
      <c r="F7" s="74">
        <v>5834</v>
      </c>
      <c r="G7" s="75"/>
      <c r="H7" s="74">
        <v>6605</v>
      </c>
      <c r="I7" s="67"/>
      <c r="J7" s="68">
        <f t="shared" si="0"/>
        <v>12439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985</v>
      </c>
      <c r="E8" s="127"/>
      <c r="F8" s="128">
        <v>1039</v>
      </c>
      <c r="G8" s="129"/>
      <c r="H8" s="126">
        <v>1147</v>
      </c>
      <c r="I8" s="127"/>
      <c r="J8" s="128">
        <f t="shared" si="0"/>
        <v>2186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662</v>
      </c>
      <c r="E9" s="127"/>
      <c r="F9" s="128">
        <v>810</v>
      </c>
      <c r="G9" s="129"/>
      <c r="H9" s="126">
        <v>925</v>
      </c>
      <c r="I9" s="127"/>
      <c r="J9" s="128">
        <f t="shared" si="0"/>
        <v>1735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1672</v>
      </c>
      <c r="E10" s="84"/>
      <c r="F10" s="86">
        <v>1898</v>
      </c>
      <c r="G10" s="83"/>
      <c r="H10" s="86">
        <v>2226</v>
      </c>
      <c r="I10" s="82"/>
      <c r="J10" s="85">
        <f t="shared" si="0"/>
        <v>4124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1401</v>
      </c>
      <c r="E11" s="84"/>
      <c r="F11" s="86">
        <v>1483</v>
      </c>
      <c r="G11" s="83"/>
      <c r="H11" s="86">
        <v>1751</v>
      </c>
      <c r="I11" s="82"/>
      <c r="J11" s="85">
        <f t="shared" si="0"/>
        <v>3234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68</v>
      </c>
      <c r="E12" s="127"/>
      <c r="F12" s="128">
        <v>62</v>
      </c>
      <c r="G12" s="129"/>
      <c r="H12" s="126">
        <v>90</v>
      </c>
      <c r="I12" s="127"/>
      <c r="J12" s="128">
        <f t="shared" si="0"/>
        <v>152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610</v>
      </c>
      <c r="E13" s="73"/>
      <c r="F13" s="74">
        <v>668</v>
      </c>
      <c r="G13" s="75"/>
      <c r="H13" s="74">
        <v>797</v>
      </c>
      <c r="I13" s="67"/>
      <c r="J13" s="68">
        <f t="shared" si="0"/>
        <v>1465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989</v>
      </c>
      <c r="E14" s="73"/>
      <c r="F14" s="74">
        <v>1082</v>
      </c>
      <c r="G14" s="75"/>
      <c r="H14" s="74">
        <v>1245</v>
      </c>
      <c r="I14" s="67"/>
      <c r="J14" s="68">
        <f t="shared" si="0"/>
        <v>2327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309</v>
      </c>
      <c r="E15" s="73"/>
      <c r="F15" s="74">
        <v>411</v>
      </c>
      <c r="G15" s="75"/>
      <c r="H15" s="74">
        <v>486</v>
      </c>
      <c r="I15" s="67"/>
      <c r="J15" s="68">
        <f t="shared" si="0"/>
        <v>897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71</v>
      </c>
      <c r="E16" s="73"/>
      <c r="F16" s="74">
        <v>82</v>
      </c>
      <c r="G16" s="75"/>
      <c r="H16" s="74">
        <v>103</v>
      </c>
      <c r="I16" s="67"/>
      <c r="J16" s="68">
        <f t="shared" si="0"/>
        <v>185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515</v>
      </c>
      <c r="E18" s="73"/>
      <c r="F18" s="74">
        <v>531</v>
      </c>
      <c r="G18" s="75"/>
      <c r="H18" s="74">
        <v>478</v>
      </c>
      <c r="I18" s="67"/>
      <c r="J18" s="74">
        <f t="shared" si="0"/>
        <v>1009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18560</v>
      </c>
      <c r="E19" s="91"/>
      <c r="F19" s="92">
        <f>SUM(F6+F7+F10+F11+F13+F14+F15+F16+F17+F18)</f>
        <v>19125</v>
      </c>
      <c r="G19" s="93"/>
      <c r="H19" s="92">
        <f>SUM(H6+H7+H10+H11+H13+H14+H15+H16+H17+H18)</f>
        <v>22587</v>
      </c>
      <c r="I19" s="94"/>
      <c r="J19" s="92">
        <f>SUM(J6+J7+J10+J11+J13+J14+J15+J16+J17+J18)</f>
        <v>41712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457</v>
      </c>
      <c r="E20" s="87"/>
      <c r="F20" s="88">
        <v>466</v>
      </c>
      <c r="G20" s="87"/>
      <c r="H20" s="88">
        <v>583</v>
      </c>
      <c r="I20" s="87"/>
      <c r="J20" s="86">
        <f>SUM(F20:I20)</f>
        <v>1049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457</v>
      </c>
      <c r="E21" s="95"/>
      <c r="F21" s="96">
        <f>F20</f>
        <v>466</v>
      </c>
      <c r="G21" s="95"/>
      <c r="H21" s="96">
        <f>H20</f>
        <v>583</v>
      </c>
      <c r="I21" s="95"/>
      <c r="J21" s="97">
        <f>SUM(F21:I21)</f>
        <v>1049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517</v>
      </c>
      <c r="E22" s="87"/>
      <c r="F22" s="88">
        <v>525</v>
      </c>
      <c r="G22" s="87"/>
      <c r="H22" s="88">
        <v>654</v>
      </c>
      <c r="I22" s="87"/>
      <c r="J22" s="86">
        <f>SUM(F22:I22)</f>
        <v>1179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864</v>
      </c>
      <c r="E23" s="87"/>
      <c r="F23" s="89">
        <v>931</v>
      </c>
      <c r="G23" s="87"/>
      <c r="H23" s="89">
        <v>1064</v>
      </c>
      <c r="I23" s="87"/>
      <c r="J23" s="86">
        <f>SUM(F23:I23)</f>
        <v>1995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1381</v>
      </c>
      <c r="E24" s="95"/>
      <c r="F24" s="96">
        <f>F22+F23</f>
        <v>1456</v>
      </c>
      <c r="G24" s="95"/>
      <c r="H24" s="96">
        <f>H22+H23</f>
        <v>1718</v>
      </c>
      <c r="I24" s="95"/>
      <c r="J24" s="92">
        <f>F24+H24</f>
        <v>3174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488</v>
      </c>
      <c r="E25" s="87"/>
      <c r="F25" s="88">
        <v>523</v>
      </c>
      <c r="G25" s="87"/>
      <c r="H25" s="88">
        <v>608</v>
      </c>
      <c r="I25" s="87"/>
      <c r="J25" s="90">
        <f>SUM(F25:I25)</f>
        <v>1131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317</v>
      </c>
      <c r="E26" s="87"/>
      <c r="F26" s="88">
        <v>366</v>
      </c>
      <c r="G26" s="87"/>
      <c r="H26" s="88">
        <v>371</v>
      </c>
      <c r="I26" s="87"/>
      <c r="J26" s="86">
        <f>SUM(F26:I26)</f>
        <v>737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805</v>
      </c>
      <c r="E27" s="95"/>
      <c r="F27" s="96">
        <f>F25+F26</f>
        <v>889</v>
      </c>
      <c r="G27" s="95"/>
      <c r="H27" s="96">
        <f>H25+H26</f>
        <v>979</v>
      </c>
      <c r="I27" s="95"/>
      <c r="J27" s="92">
        <f>F27+H27</f>
        <v>1868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1155</v>
      </c>
      <c r="E28" s="87"/>
      <c r="F28" s="88">
        <v>1159</v>
      </c>
      <c r="G28" s="87"/>
      <c r="H28" s="88">
        <v>1373</v>
      </c>
      <c r="I28" s="87"/>
      <c r="J28" s="90">
        <f>SUM(F28:I28)</f>
        <v>2532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304</v>
      </c>
      <c r="E29" s="87"/>
      <c r="F29" s="88">
        <v>319</v>
      </c>
      <c r="G29" s="87"/>
      <c r="H29" s="88">
        <v>361</v>
      </c>
      <c r="I29" s="87"/>
      <c r="J29" s="86">
        <f>SUM(F29:I29)</f>
        <v>680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1459</v>
      </c>
      <c r="E30" s="95"/>
      <c r="F30" s="96">
        <f>F28+F29</f>
        <v>1478</v>
      </c>
      <c r="G30" s="95"/>
      <c r="H30" s="96">
        <f>H28+H29</f>
        <v>1734</v>
      </c>
      <c r="I30" s="95"/>
      <c r="J30" s="92">
        <f>F30+H30</f>
        <v>3212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465</v>
      </c>
      <c r="E31" s="87"/>
      <c r="F31" s="88">
        <v>502</v>
      </c>
      <c r="G31" s="87"/>
      <c r="H31" s="88">
        <v>618</v>
      </c>
      <c r="I31" s="87"/>
      <c r="J31" s="90">
        <f>SUM(F31:I31)</f>
        <v>1120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315</v>
      </c>
      <c r="E32" s="87"/>
      <c r="F32" s="88">
        <v>383</v>
      </c>
      <c r="G32" s="87"/>
      <c r="H32" s="88">
        <v>420</v>
      </c>
      <c r="I32" s="87"/>
      <c r="J32" s="86">
        <f>SUM(F32:I32)</f>
        <v>803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780</v>
      </c>
      <c r="E33" s="95"/>
      <c r="F33" s="96">
        <f>F31+F32</f>
        <v>885</v>
      </c>
      <c r="G33" s="95"/>
      <c r="H33" s="96">
        <f>H31+H32</f>
        <v>1038</v>
      </c>
      <c r="I33" s="95"/>
      <c r="J33" s="92">
        <f>F33+H33</f>
        <v>1923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485</v>
      </c>
      <c r="E34" s="87"/>
      <c r="F34" s="88">
        <v>548</v>
      </c>
      <c r="G34" s="87"/>
      <c r="H34" s="88">
        <v>643</v>
      </c>
      <c r="I34" s="87"/>
      <c r="J34" s="90">
        <f>SUM(F34:I34)</f>
        <v>1191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419</v>
      </c>
      <c r="E35" s="87"/>
      <c r="F35" s="88">
        <v>454</v>
      </c>
      <c r="G35" s="87"/>
      <c r="H35" s="88">
        <v>562</v>
      </c>
      <c r="I35" s="87"/>
      <c r="J35" s="86">
        <f>SUM(F35:I35)</f>
        <v>1016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904</v>
      </c>
      <c r="E36" s="95"/>
      <c r="F36" s="96">
        <f>F34+F35</f>
        <v>1002</v>
      </c>
      <c r="G36" s="95"/>
      <c r="H36" s="96">
        <f>H34+H35</f>
        <v>1205</v>
      </c>
      <c r="I36" s="95"/>
      <c r="J36" s="92">
        <f>F36+H36</f>
        <v>2207</v>
      </c>
      <c r="K36" s="95"/>
      <c r="L36" s="79"/>
    </row>
    <row r="37" spans="1:12" ht="33" customHeight="1">
      <c r="A37" s="61"/>
      <c r="B37" s="121" t="s">
        <v>61</v>
      </c>
      <c r="C37" s="122"/>
      <c r="D37" s="116">
        <f>D19+D21+D24+D27+D30+D33+D36</f>
        <v>24346</v>
      </c>
      <c r="E37" s="117"/>
      <c r="F37" s="116">
        <f>F19+F21+F24+F27+F30+F33+F36</f>
        <v>25301</v>
      </c>
      <c r="G37" s="117"/>
      <c r="H37" s="116">
        <f>H19+H21+H24+H27+H30+H33+H36</f>
        <v>29844</v>
      </c>
      <c r="I37" s="117"/>
      <c r="J37" s="116">
        <f>J19+J21+J24+J27+J30+J33+J36</f>
        <v>55145</v>
      </c>
      <c r="K37" s="117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81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5</v>
      </c>
      <c r="M4" s="57">
        <f>SUM(K4+L4)</f>
        <v>5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4</v>
      </c>
      <c r="L5" s="41">
        <v>27</v>
      </c>
      <c r="M5" s="57">
        <f aca="true" t="shared" si="0" ref="M5:M21">SUM(K5+L5)</f>
        <v>31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34</v>
      </c>
      <c r="L6" s="41">
        <v>193</v>
      </c>
      <c r="M6" s="57">
        <f t="shared" si="0"/>
        <v>227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172</v>
      </c>
      <c r="L7" s="41">
        <v>637</v>
      </c>
      <c r="M7" s="57">
        <f t="shared" si="0"/>
        <v>809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567</v>
      </c>
      <c r="L8" s="41">
        <v>1366</v>
      </c>
      <c r="M8" s="57">
        <f t="shared" si="0"/>
        <v>1933</v>
      </c>
      <c r="N8" s="8"/>
    </row>
    <row r="9" spans="1:14" ht="22.5" customHeight="1">
      <c r="A9" s="15"/>
      <c r="B9" s="102">
        <f>C9+E9+G9</f>
        <v>25301</v>
      </c>
      <c r="C9" s="25">
        <v>2954</v>
      </c>
      <c r="D9" s="51">
        <f>SUM(C9/B9)</f>
        <v>0.11675427848701632</v>
      </c>
      <c r="E9" s="46">
        <v>14965</v>
      </c>
      <c r="F9" s="52">
        <f>SUM(E9/B9)</f>
        <v>0.591478597683886</v>
      </c>
      <c r="G9" s="2">
        <v>7382</v>
      </c>
      <c r="H9" s="53">
        <f>SUM(G9/B9)</f>
        <v>0.29176712382909764</v>
      </c>
      <c r="I9" s="6"/>
      <c r="J9" s="105" t="s">
        <v>32</v>
      </c>
      <c r="K9" s="41">
        <v>1218</v>
      </c>
      <c r="L9" s="41">
        <v>2079</v>
      </c>
      <c r="M9" s="57">
        <f t="shared" si="0"/>
        <v>3297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1712</v>
      </c>
      <c r="L10" s="41">
        <v>2430</v>
      </c>
      <c r="M10" s="57">
        <f t="shared" si="0"/>
        <v>4142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1827</v>
      </c>
      <c r="L11" s="41">
        <v>2414</v>
      </c>
      <c r="M11" s="57">
        <f t="shared" si="0"/>
        <v>4241</v>
      </c>
      <c r="N11" s="8"/>
    </row>
    <row r="12" spans="1:14" ht="22.5" customHeight="1">
      <c r="A12" s="15"/>
      <c r="B12" s="102">
        <f>C12+E12+G12</f>
        <v>29844</v>
      </c>
      <c r="C12" s="25">
        <v>2849</v>
      </c>
      <c r="D12" s="51">
        <f>SUM(C12/B12)</f>
        <v>0.095463074654872</v>
      </c>
      <c r="E12" s="46">
        <v>15517</v>
      </c>
      <c r="F12" s="52">
        <f>SUM(E12/B12)</f>
        <v>0.5199370057633025</v>
      </c>
      <c r="G12" s="37">
        <v>11478</v>
      </c>
      <c r="H12" s="53">
        <f>SUM(G12/B12)</f>
        <v>0.3845999195818255</v>
      </c>
      <c r="I12" s="6"/>
      <c r="J12" s="105" t="s">
        <v>35</v>
      </c>
      <c r="K12" s="41">
        <v>1848</v>
      </c>
      <c r="L12" s="41">
        <v>2327</v>
      </c>
      <c r="M12" s="57">
        <f t="shared" si="0"/>
        <v>4175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2510</v>
      </c>
      <c r="L13" s="42">
        <v>2723</v>
      </c>
      <c r="M13" s="58">
        <f t="shared" si="0"/>
        <v>5233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2250</v>
      </c>
      <c r="L14" s="42">
        <v>2347</v>
      </c>
      <c r="M14" s="58">
        <f t="shared" si="0"/>
        <v>4597</v>
      </c>
      <c r="N14" s="8"/>
    </row>
    <row r="15" spans="1:14" ht="22.5" customHeight="1">
      <c r="A15" s="15"/>
      <c r="B15" s="103">
        <f>C15+E15+G15</f>
        <v>55145</v>
      </c>
      <c r="C15" s="25">
        <f>SUM(C9:C13)</f>
        <v>5803</v>
      </c>
      <c r="D15" s="54">
        <f>SUM(C15/B15)</f>
        <v>0.10523166198204734</v>
      </c>
      <c r="E15" s="49">
        <f>SUM(E9:E13)</f>
        <v>30482</v>
      </c>
      <c r="F15" s="55">
        <f>SUM(E15/B15)</f>
        <v>0.5527609030737147</v>
      </c>
      <c r="G15" s="4">
        <f>SUM(G9:G13)</f>
        <v>18860</v>
      </c>
      <c r="H15" s="56">
        <f>SUM(G15/B15)</f>
        <v>0.3420074349442379</v>
      </c>
      <c r="I15" s="18"/>
      <c r="J15" s="106" t="s">
        <v>38</v>
      </c>
      <c r="K15" s="42">
        <v>1741</v>
      </c>
      <c r="L15" s="42">
        <v>1685</v>
      </c>
      <c r="M15" s="58">
        <f t="shared" si="0"/>
        <v>3426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1352</v>
      </c>
      <c r="L16" s="42">
        <v>1492</v>
      </c>
      <c r="M16" s="58">
        <f t="shared" si="0"/>
        <v>2844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1244</v>
      </c>
      <c r="L17" s="42">
        <v>1339</v>
      </c>
      <c r="M17" s="58">
        <f t="shared" si="0"/>
        <v>2583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1453</v>
      </c>
      <c r="L18" s="42">
        <v>1437</v>
      </c>
      <c r="M18" s="58">
        <f t="shared" si="0"/>
        <v>2890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1288</v>
      </c>
      <c r="L19" s="42">
        <v>1253</v>
      </c>
      <c r="M19" s="58">
        <f t="shared" si="0"/>
        <v>2541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1042</v>
      </c>
      <c r="L20" s="42">
        <v>1029</v>
      </c>
      <c r="M20" s="58">
        <f t="shared" si="0"/>
        <v>2071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919</v>
      </c>
      <c r="L21" s="42">
        <v>1053</v>
      </c>
      <c r="M21" s="58">
        <f t="shared" si="0"/>
        <v>1972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1166</v>
      </c>
      <c r="L22" s="42">
        <v>1159</v>
      </c>
      <c r="M22" s="58">
        <f>SUM(K22:L22)</f>
        <v>2325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1130</v>
      </c>
      <c r="L23" s="59">
        <v>1092</v>
      </c>
      <c r="M23" s="60">
        <f>SUM(K23:L23)</f>
        <v>2222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960</v>
      </c>
      <c r="L24" s="59">
        <v>937</v>
      </c>
      <c r="M24" s="60">
        <f>SUM(K24+L24)</f>
        <v>1897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864</v>
      </c>
      <c r="L25" s="59">
        <v>820</v>
      </c>
      <c r="M25" s="60">
        <f>SUM(K25+L25)</f>
        <v>1684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25301</v>
      </c>
      <c r="L26" s="104">
        <f>SUM(L4:L25)</f>
        <v>29844</v>
      </c>
      <c r="M26" s="104">
        <f>SUM(M4:M25)</f>
        <v>55145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G5:H5"/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12" activePane="bottomLeft" state="frozen"/>
      <selection pane="topLeft" activeCell="O21" sqref="O21"/>
      <selection pane="bottomLeft" activeCell="Q22" sqref="Q22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22.5" customHeight="1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22.5" customHeight="1">
      <c r="A3" s="61"/>
      <c r="B3" s="61"/>
      <c r="C3" s="131" t="s">
        <v>82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7532</v>
      </c>
      <c r="E6" s="67"/>
      <c r="F6" s="68">
        <v>7143</v>
      </c>
      <c r="G6" s="69"/>
      <c r="H6" s="68">
        <v>8883</v>
      </c>
      <c r="I6" s="70"/>
      <c r="J6" s="68">
        <f aca="true" t="shared" si="0" ref="J6:J18">F6+H6</f>
        <v>16026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5478</v>
      </c>
      <c r="E7" s="73"/>
      <c r="F7" s="74">
        <v>5823</v>
      </c>
      <c r="G7" s="75"/>
      <c r="H7" s="74">
        <v>6605</v>
      </c>
      <c r="I7" s="67"/>
      <c r="J7" s="68">
        <f t="shared" si="0"/>
        <v>12428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991</v>
      </c>
      <c r="E8" s="127"/>
      <c r="F8" s="128">
        <v>1040</v>
      </c>
      <c r="G8" s="129"/>
      <c r="H8" s="126">
        <v>1156</v>
      </c>
      <c r="I8" s="127"/>
      <c r="J8" s="128">
        <f t="shared" si="0"/>
        <v>2196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659</v>
      </c>
      <c r="E9" s="127"/>
      <c r="F9" s="128">
        <v>805</v>
      </c>
      <c r="G9" s="129"/>
      <c r="H9" s="126">
        <v>919</v>
      </c>
      <c r="I9" s="127"/>
      <c r="J9" s="128">
        <f t="shared" si="0"/>
        <v>1724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1673</v>
      </c>
      <c r="E10" s="84"/>
      <c r="F10" s="86">
        <v>1897</v>
      </c>
      <c r="G10" s="83"/>
      <c r="H10" s="86">
        <v>2222</v>
      </c>
      <c r="I10" s="82"/>
      <c r="J10" s="85">
        <f t="shared" si="0"/>
        <v>4119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1405</v>
      </c>
      <c r="E11" s="84"/>
      <c r="F11" s="86">
        <v>1485</v>
      </c>
      <c r="G11" s="83"/>
      <c r="H11" s="86">
        <v>1753</v>
      </c>
      <c r="I11" s="82"/>
      <c r="J11" s="85">
        <f t="shared" si="0"/>
        <v>3238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67</v>
      </c>
      <c r="E12" s="127"/>
      <c r="F12" s="128">
        <v>62</v>
      </c>
      <c r="G12" s="129"/>
      <c r="H12" s="126">
        <v>89</v>
      </c>
      <c r="I12" s="127"/>
      <c r="J12" s="128">
        <f t="shared" si="0"/>
        <v>151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612</v>
      </c>
      <c r="E13" s="73"/>
      <c r="F13" s="74">
        <v>669</v>
      </c>
      <c r="G13" s="75"/>
      <c r="H13" s="74">
        <v>795</v>
      </c>
      <c r="I13" s="67"/>
      <c r="J13" s="68">
        <f t="shared" si="0"/>
        <v>1464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987</v>
      </c>
      <c r="E14" s="73"/>
      <c r="F14" s="74">
        <v>1079</v>
      </c>
      <c r="G14" s="75"/>
      <c r="H14" s="74">
        <v>1236</v>
      </c>
      <c r="I14" s="67"/>
      <c r="J14" s="68">
        <f t="shared" si="0"/>
        <v>2315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309</v>
      </c>
      <c r="E15" s="73"/>
      <c r="F15" s="74">
        <v>411</v>
      </c>
      <c r="G15" s="75"/>
      <c r="H15" s="74">
        <v>489</v>
      </c>
      <c r="I15" s="67"/>
      <c r="J15" s="68">
        <f t="shared" si="0"/>
        <v>900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71</v>
      </c>
      <c r="E16" s="73"/>
      <c r="F16" s="74">
        <v>82</v>
      </c>
      <c r="G16" s="75"/>
      <c r="H16" s="74">
        <v>103</v>
      </c>
      <c r="I16" s="67"/>
      <c r="J16" s="68">
        <f t="shared" si="0"/>
        <v>185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5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515</v>
      </c>
      <c r="E18" s="73"/>
      <c r="F18" s="74">
        <v>528</v>
      </c>
      <c r="G18" s="75"/>
      <c r="H18" s="74">
        <v>478</v>
      </c>
      <c r="I18" s="67"/>
      <c r="J18" s="74">
        <f t="shared" si="0"/>
        <v>1006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18587</v>
      </c>
      <c r="E19" s="91"/>
      <c r="F19" s="92">
        <f>SUM(F6+F7+F10+F11+F13+F14+F15+F16+F17+F18)</f>
        <v>19119</v>
      </c>
      <c r="G19" s="93"/>
      <c r="H19" s="92">
        <f>SUM(H6+H7+H10+H11+H13+H14+H15+H16+H17+H18)</f>
        <v>22569</v>
      </c>
      <c r="I19" s="94"/>
      <c r="J19" s="92">
        <f>SUM(J6+J7+J10+J11+J13+J14+J15+J16+J17+J18)</f>
        <v>41688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458</v>
      </c>
      <c r="E20" s="87"/>
      <c r="F20" s="88">
        <v>467</v>
      </c>
      <c r="G20" s="87"/>
      <c r="H20" s="88">
        <v>581</v>
      </c>
      <c r="I20" s="87"/>
      <c r="J20" s="86">
        <f>SUM(F20:I20)</f>
        <v>1048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458</v>
      </c>
      <c r="E21" s="95"/>
      <c r="F21" s="96">
        <f>F20</f>
        <v>467</v>
      </c>
      <c r="G21" s="95"/>
      <c r="H21" s="96">
        <f>H20</f>
        <v>581</v>
      </c>
      <c r="I21" s="95"/>
      <c r="J21" s="97">
        <f>SUM(F21:I21)</f>
        <v>1048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518</v>
      </c>
      <c r="E22" s="87"/>
      <c r="F22" s="88">
        <v>525</v>
      </c>
      <c r="G22" s="87"/>
      <c r="H22" s="88">
        <v>654</v>
      </c>
      <c r="I22" s="87"/>
      <c r="J22" s="86">
        <f>SUM(F22:I22)</f>
        <v>1179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862</v>
      </c>
      <c r="E23" s="87"/>
      <c r="F23" s="89">
        <v>932</v>
      </c>
      <c r="G23" s="87"/>
      <c r="H23" s="89">
        <v>1060</v>
      </c>
      <c r="I23" s="87"/>
      <c r="J23" s="86">
        <f>SUM(F23:I23)</f>
        <v>1992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1380</v>
      </c>
      <c r="E24" s="95"/>
      <c r="F24" s="96">
        <f>F22+F23</f>
        <v>1457</v>
      </c>
      <c r="G24" s="95"/>
      <c r="H24" s="96">
        <f>H22+H23</f>
        <v>1714</v>
      </c>
      <c r="I24" s="95"/>
      <c r="J24" s="92">
        <f>F24+H24</f>
        <v>3171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488</v>
      </c>
      <c r="E25" s="87"/>
      <c r="F25" s="88">
        <v>521</v>
      </c>
      <c r="G25" s="87"/>
      <c r="H25" s="88">
        <v>605</v>
      </c>
      <c r="I25" s="87"/>
      <c r="J25" s="90">
        <f>SUM(F25:I25)</f>
        <v>1126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318</v>
      </c>
      <c r="E26" s="87"/>
      <c r="F26" s="88">
        <v>365</v>
      </c>
      <c r="G26" s="87"/>
      <c r="H26" s="88">
        <v>369</v>
      </c>
      <c r="I26" s="87"/>
      <c r="J26" s="86">
        <f>SUM(F26:I26)</f>
        <v>734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806</v>
      </c>
      <c r="E27" s="95"/>
      <c r="F27" s="96">
        <f>F25+F26</f>
        <v>886</v>
      </c>
      <c r="G27" s="95"/>
      <c r="H27" s="96">
        <f>H25+H26</f>
        <v>974</v>
      </c>
      <c r="I27" s="95"/>
      <c r="J27" s="92">
        <f>F27+H27</f>
        <v>1860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1155</v>
      </c>
      <c r="E28" s="87"/>
      <c r="F28" s="88">
        <v>1157</v>
      </c>
      <c r="G28" s="87"/>
      <c r="H28" s="88">
        <v>1370</v>
      </c>
      <c r="I28" s="87"/>
      <c r="J28" s="90">
        <f>SUM(F28:I28)</f>
        <v>2527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303</v>
      </c>
      <c r="E29" s="87"/>
      <c r="F29" s="88">
        <v>320</v>
      </c>
      <c r="G29" s="87"/>
      <c r="H29" s="88">
        <v>360</v>
      </c>
      <c r="I29" s="87"/>
      <c r="J29" s="86">
        <f>SUM(F29:I29)</f>
        <v>680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1458</v>
      </c>
      <c r="E30" s="95"/>
      <c r="F30" s="96">
        <f>F28+F29</f>
        <v>1477</v>
      </c>
      <c r="G30" s="95"/>
      <c r="H30" s="96">
        <f>H28+H29</f>
        <v>1730</v>
      </c>
      <c r="I30" s="95"/>
      <c r="J30" s="92">
        <f>F30+H30</f>
        <v>3207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464</v>
      </c>
      <c r="E31" s="87"/>
      <c r="F31" s="88">
        <v>501</v>
      </c>
      <c r="G31" s="87"/>
      <c r="H31" s="88">
        <v>617</v>
      </c>
      <c r="I31" s="87"/>
      <c r="J31" s="90">
        <f>SUM(F31:I31)</f>
        <v>1118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315</v>
      </c>
      <c r="E32" s="87"/>
      <c r="F32" s="88">
        <v>382</v>
      </c>
      <c r="G32" s="87"/>
      <c r="H32" s="88">
        <v>421</v>
      </c>
      <c r="I32" s="87"/>
      <c r="J32" s="86">
        <f>SUM(F32:I32)</f>
        <v>803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779</v>
      </c>
      <c r="E33" s="95"/>
      <c r="F33" s="96">
        <f>F31+F32</f>
        <v>883</v>
      </c>
      <c r="G33" s="95"/>
      <c r="H33" s="96">
        <f>H31+H32</f>
        <v>1038</v>
      </c>
      <c r="I33" s="95"/>
      <c r="J33" s="92">
        <f>F33+H33</f>
        <v>1921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485</v>
      </c>
      <c r="E34" s="87"/>
      <c r="F34" s="88">
        <v>547</v>
      </c>
      <c r="G34" s="87"/>
      <c r="H34" s="88">
        <v>643</v>
      </c>
      <c r="I34" s="87"/>
      <c r="J34" s="90">
        <f>SUM(F34:I34)</f>
        <v>1190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419</v>
      </c>
      <c r="E35" s="87"/>
      <c r="F35" s="88">
        <v>454</v>
      </c>
      <c r="G35" s="87"/>
      <c r="H35" s="88">
        <v>562</v>
      </c>
      <c r="I35" s="87"/>
      <c r="J35" s="86">
        <f>SUM(F35:I35)</f>
        <v>1016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904</v>
      </c>
      <c r="E36" s="95"/>
      <c r="F36" s="96">
        <f>F34+F35</f>
        <v>1001</v>
      </c>
      <c r="G36" s="95"/>
      <c r="H36" s="96">
        <f>H34+H35</f>
        <v>1205</v>
      </c>
      <c r="I36" s="95"/>
      <c r="J36" s="92">
        <f>F36+H36</f>
        <v>2206</v>
      </c>
      <c r="K36" s="95"/>
      <c r="L36" s="79"/>
    </row>
    <row r="37" spans="1:12" ht="33" customHeight="1">
      <c r="A37" s="61"/>
      <c r="B37" s="121" t="s">
        <v>61</v>
      </c>
      <c r="C37" s="122"/>
      <c r="D37" s="116">
        <f>D19+D21+D24+D27+D30+D33+D36</f>
        <v>24372</v>
      </c>
      <c r="E37" s="117"/>
      <c r="F37" s="116">
        <f>F19+F21+F24+F27+F30+F33+F36</f>
        <v>25290</v>
      </c>
      <c r="G37" s="117"/>
      <c r="H37" s="116">
        <f>H19+H21+H24+H27+H30+H33+H36</f>
        <v>29811</v>
      </c>
      <c r="I37" s="117"/>
      <c r="J37" s="116">
        <f>J19+J21+J24+J27+J30+J33+J36</f>
        <v>55101</v>
      </c>
      <c r="K37" s="117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82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5</v>
      </c>
      <c r="M4" s="57">
        <f>SUM(K4+L4)</f>
        <v>5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5</v>
      </c>
      <c r="L5" s="41">
        <v>29</v>
      </c>
      <c r="M5" s="57">
        <f aca="true" t="shared" si="0" ref="M5:M21">SUM(K5+L5)</f>
        <v>34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33</v>
      </c>
      <c r="L6" s="41">
        <v>194</v>
      </c>
      <c r="M6" s="57">
        <f t="shared" si="0"/>
        <v>227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176</v>
      </c>
      <c r="L7" s="41">
        <v>635</v>
      </c>
      <c r="M7" s="57">
        <f t="shared" si="0"/>
        <v>811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566</v>
      </c>
      <c r="L8" s="41">
        <v>1374</v>
      </c>
      <c r="M8" s="57">
        <f t="shared" si="0"/>
        <v>1940</v>
      </c>
      <c r="N8" s="8"/>
    </row>
    <row r="9" spans="1:14" ht="22.5" customHeight="1">
      <c r="A9" s="15"/>
      <c r="B9" s="102">
        <f>C9+E9+G9</f>
        <v>25290</v>
      </c>
      <c r="C9" s="25">
        <v>2951</v>
      </c>
      <c r="D9" s="51">
        <f>SUM(C9/B9)</f>
        <v>0.11668643732700672</v>
      </c>
      <c r="E9" s="46">
        <v>14953</v>
      </c>
      <c r="F9" s="52">
        <f>SUM(E9/B9)</f>
        <v>0.5912613681296955</v>
      </c>
      <c r="G9" s="2">
        <v>7386</v>
      </c>
      <c r="H9" s="53">
        <f>SUM(G9/B9)</f>
        <v>0.2920521945432977</v>
      </c>
      <c r="I9" s="6"/>
      <c r="J9" s="105" t="s">
        <v>32</v>
      </c>
      <c r="K9" s="41">
        <v>1221</v>
      </c>
      <c r="L9" s="41">
        <v>2091</v>
      </c>
      <c r="M9" s="57">
        <f t="shared" si="0"/>
        <v>3312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1718</v>
      </c>
      <c r="L10" s="41">
        <v>2421</v>
      </c>
      <c r="M10" s="57">
        <f t="shared" si="0"/>
        <v>4139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1813</v>
      </c>
      <c r="L11" s="41">
        <v>2410</v>
      </c>
      <c r="M11" s="57">
        <f t="shared" si="0"/>
        <v>4223</v>
      </c>
      <c r="N11" s="8"/>
    </row>
    <row r="12" spans="1:14" ht="22.5" customHeight="1">
      <c r="A12" s="15"/>
      <c r="B12" s="102">
        <f>C12+E12+G12</f>
        <v>29811</v>
      </c>
      <c r="C12" s="25">
        <v>2847</v>
      </c>
      <c r="D12" s="51">
        <f>SUM(C12/B12)</f>
        <v>0.09550166046090369</v>
      </c>
      <c r="E12" s="46">
        <v>15489</v>
      </c>
      <c r="F12" s="52">
        <f>SUM(E12/B12)</f>
        <v>0.5195733118647479</v>
      </c>
      <c r="G12" s="37">
        <v>11475</v>
      </c>
      <c r="H12" s="53">
        <f>SUM(G12/B12)</f>
        <v>0.3849250276743484</v>
      </c>
      <c r="I12" s="6"/>
      <c r="J12" s="105" t="s">
        <v>35</v>
      </c>
      <c r="K12" s="41">
        <v>1854</v>
      </c>
      <c r="L12" s="41">
        <v>2316</v>
      </c>
      <c r="M12" s="57">
        <f t="shared" si="0"/>
        <v>4170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2523</v>
      </c>
      <c r="L13" s="42">
        <v>2737</v>
      </c>
      <c r="M13" s="58">
        <f t="shared" si="0"/>
        <v>5260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2244</v>
      </c>
      <c r="L14" s="42">
        <v>2332</v>
      </c>
      <c r="M14" s="58">
        <f t="shared" si="0"/>
        <v>4576</v>
      </c>
      <c r="N14" s="8"/>
    </row>
    <row r="15" spans="1:14" ht="22.5" customHeight="1">
      <c r="A15" s="15"/>
      <c r="B15" s="103">
        <f>C15+E15+G15</f>
        <v>55101</v>
      </c>
      <c r="C15" s="25">
        <f>SUM(C9:C13)</f>
        <v>5798</v>
      </c>
      <c r="D15" s="54">
        <f>SUM(C15/B15)</f>
        <v>0.10522495054536216</v>
      </c>
      <c r="E15" s="49">
        <f>SUM(E9:E13)</f>
        <v>30442</v>
      </c>
      <c r="F15" s="55">
        <f>SUM(E15/B15)</f>
        <v>0.5524763615905337</v>
      </c>
      <c r="G15" s="4">
        <f>SUM(G9:G13)</f>
        <v>18861</v>
      </c>
      <c r="H15" s="56">
        <f>SUM(G15/B15)</f>
        <v>0.3422986878641041</v>
      </c>
      <c r="I15" s="18"/>
      <c r="J15" s="106" t="s">
        <v>38</v>
      </c>
      <c r="K15" s="42">
        <v>1723</v>
      </c>
      <c r="L15" s="42">
        <v>1685</v>
      </c>
      <c r="M15" s="58">
        <f t="shared" si="0"/>
        <v>3408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1357</v>
      </c>
      <c r="L16" s="42">
        <v>1492</v>
      </c>
      <c r="M16" s="58">
        <f t="shared" si="0"/>
        <v>2849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1243</v>
      </c>
      <c r="L17" s="42">
        <v>1330</v>
      </c>
      <c r="M17" s="58">
        <f t="shared" si="0"/>
        <v>2573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1458</v>
      </c>
      <c r="L18" s="42">
        <v>1434</v>
      </c>
      <c r="M18" s="58">
        <f t="shared" si="0"/>
        <v>2892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1288</v>
      </c>
      <c r="L19" s="42">
        <v>1253</v>
      </c>
      <c r="M19" s="58">
        <f t="shared" si="0"/>
        <v>2541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1031</v>
      </c>
      <c r="L20" s="42">
        <v>1016</v>
      </c>
      <c r="M20" s="58">
        <f t="shared" si="0"/>
        <v>2047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917</v>
      </c>
      <c r="L21" s="42">
        <v>1049</v>
      </c>
      <c r="M21" s="58">
        <f t="shared" si="0"/>
        <v>1966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1169</v>
      </c>
      <c r="L22" s="42">
        <v>1161</v>
      </c>
      <c r="M22" s="58">
        <f>SUM(K22:L22)</f>
        <v>2330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1124</v>
      </c>
      <c r="L23" s="59">
        <v>1100</v>
      </c>
      <c r="M23" s="60">
        <f>SUM(K23:L23)</f>
        <v>2224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967</v>
      </c>
      <c r="L24" s="59">
        <v>933</v>
      </c>
      <c r="M24" s="60">
        <f>SUM(K24+L24)</f>
        <v>1900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860</v>
      </c>
      <c r="L25" s="59">
        <v>814</v>
      </c>
      <c r="M25" s="60">
        <f>SUM(K25+L25)</f>
        <v>1674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25290</v>
      </c>
      <c r="L26" s="104">
        <f>SUM(L4:L25)</f>
        <v>29811</v>
      </c>
      <c r="M26" s="104">
        <f>SUM(M4:M25)</f>
        <v>55101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M17" sqref="M17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22.5" customHeight="1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22.5" customHeight="1">
      <c r="A3" s="61"/>
      <c r="B3" s="61"/>
      <c r="C3" s="131" t="s">
        <v>83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7540</v>
      </c>
      <c r="E6" s="67"/>
      <c r="F6" s="68">
        <v>7139</v>
      </c>
      <c r="G6" s="69"/>
      <c r="H6" s="68">
        <v>8875</v>
      </c>
      <c r="I6" s="70"/>
      <c r="J6" s="68">
        <f aca="true" t="shared" si="0" ref="J6:J18">F6+H6</f>
        <v>16014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5470</v>
      </c>
      <c r="E7" s="73"/>
      <c r="F7" s="74">
        <v>5811</v>
      </c>
      <c r="G7" s="75"/>
      <c r="H7" s="74">
        <v>6589</v>
      </c>
      <c r="I7" s="67"/>
      <c r="J7" s="68">
        <f t="shared" si="0"/>
        <v>12400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989</v>
      </c>
      <c r="E8" s="127"/>
      <c r="F8" s="128">
        <v>1036</v>
      </c>
      <c r="G8" s="129"/>
      <c r="H8" s="126">
        <v>1149</v>
      </c>
      <c r="I8" s="127"/>
      <c r="J8" s="128">
        <f t="shared" si="0"/>
        <v>2185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659</v>
      </c>
      <c r="E9" s="127"/>
      <c r="F9" s="128">
        <v>804</v>
      </c>
      <c r="G9" s="129"/>
      <c r="H9" s="126">
        <v>919</v>
      </c>
      <c r="I9" s="127"/>
      <c r="J9" s="128">
        <f t="shared" si="0"/>
        <v>1723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1668</v>
      </c>
      <c r="E10" s="84"/>
      <c r="F10" s="86">
        <v>1889</v>
      </c>
      <c r="G10" s="83"/>
      <c r="H10" s="86">
        <v>2219</v>
      </c>
      <c r="I10" s="82"/>
      <c r="J10" s="85">
        <f t="shared" si="0"/>
        <v>4108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1404</v>
      </c>
      <c r="E11" s="84"/>
      <c r="F11" s="86">
        <v>1482</v>
      </c>
      <c r="G11" s="83"/>
      <c r="H11" s="86">
        <v>1751</v>
      </c>
      <c r="I11" s="82"/>
      <c r="J11" s="85">
        <f t="shared" si="0"/>
        <v>3233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67</v>
      </c>
      <c r="E12" s="127"/>
      <c r="F12" s="128">
        <v>62</v>
      </c>
      <c r="G12" s="129"/>
      <c r="H12" s="126">
        <v>89</v>
      </c>
      <c r="I12" s="127"/>
      <c r="J12" s="128">
        <f t="shared" si="0"/>
        <v>151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610</v>
      </c>
      <c r="E13" s="73"/>
      <c r="F13" s="74">
        <v>670</v>
      </c>
      <c r="G13" s="75"/>
      <c r="H13" s="74">
        <v>792</v>
      </c>
      <c r="I13" s="67"/>
      <c r="J13" s="68">
        <f t="shared" si="0"/>
        <v>1462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986</v>
      </c>
      <c r="E14" s="73"/>
      <c r="F14" s="74">
        <v>1079</v>
      </c>
      <c r="G14" s="75"/>
      <c r="H14" s="74">
        <v>1231</v>
      </c>
      <c r="I14" s="67"/>
      <c r="J14" s="68">
        <f t="shared" si="0"/>
        <v>2310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308</v>
      </c>
      <c r="E15" s="73"/>
      <c r="F15" s="74">
        <v>410</v>
      </c>
      <c r="G15" s="75"/>
      <c r="H15" s="74">
        <v>487</v>
      </c>
      <c r="I15" s="67"/>
      <c r="J15" s="68">
        <f t="shared" si="0"/>
        <v>897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71</v>
      </c>
      <c r="E16" s="73"/>
      <c r="F16" s="74">
        <v>83</v>
      </c>
      <c r="G16" s="75"/>
      <c r="H16" s="74">
        <v>103</v>
      </c>
      <c r="I16" s="67"/>
      <c r="J16" s="68">
        <f t="shared" si="0"/>
        <v>186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5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514</v>
      </c>
      <c r="E18" s="73"/>
      <c r="F18" s="74">
        <v>527</v>
      </c>
      <c r="G18" s="75"/>
      <c r="H18" s="74">
        <v>477</v>
      </c>
      <c r="I18" s="67"/>
      <c r="J18" s="74">
        <f t="shared" si="0"/>
        <v>1004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18576</v>
      </c>
      <c r="E19" s="91"/>
      <c r="F19" s="92">
        <f>SUM(F6+F7+F10+F11+F13+F14+F15+F16+F17+F18)</f>
        <v>19092</v>
      </c>
      <c r="G19" s="93"/>
      <c r="H19" s="92">
        <f>SUM(H6+H7+H10+H11+H13+H14+H15+H16+H17+H18)</f>
        <v>22529</v>
      </c>
      <c r="I19" s="94"/>
      <c r="J19" s="92">
        <f>SUM(J6+J7+J10+J11+J13+J14+J15+J16+J17+J18)</f>
        <v>41621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457</v>
      </c>
      <c r="E20" s="87"/>
      <c r="F20" s="88">
        <v>467</v>
      </c>
      <c r="G20" s="87"/>
      <c r="H20" s="88">
        <v>576</v>
      </c>
      <c r="I20" s="87"/>
      <c r="J20" s="86">
        <f>SUM(F20:I20)</f>
        <v>1043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457</v>
      </c>
      <c r="E21" s="95"/>
      <c r="F21" s="96">
        <f>F20</f>
        <v>467</v>
      </c>
      <c r="G21" s="95"/>
      <c r="H21" s="96">
        <f>H20</f>
        <v>576</v>
      </c>
      <c r="I21" s="95"/>
      <c r="J21" s="97">
        <f>SUM(F21:I21)</f>
        <v>1043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519</v>
      </c>
      <c r="E22" s="87"/>
      <c r="F22" s="88">
        <v>525</v>
      </c>
      <c r="G22" s="87"/>
      <c r="H22" s="88">
        <v>653</v>
      </c>
      <c r="I22" s="87"/>
      <c r="J22" s="86">
        <f>SUM(F22:I22)</f>
        <v>1178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863</v>
      </c>
      <c r="E23" s="87"/>
      <c r="F23" s="89">
        <v>932</v>
      </c>
      <c r="G23" s="87"/>
      <c r="H23" s="89">
        <v>1056</v>
      </c>
      <c r="I23" s="87"/>
      <c r="J23" s="86">
        <f>SUM(F23:I23)</f>
        <v>1988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1382</v>
      </c>
      <c r="E24" s="95"/>
      <c r="F24" s="96">
        <f>F22+F23</f>
        <v>1457</v>
      </c>
      <c r="G24" s="95"/>
      <c r="H24" s="96">
        <f>H22+H23</f>
        <v>1709</v>
      </c>
      <c r="I24" s="95"/>
      <c r="J24" s="92">
        <f>F24+H24</f>
        <v>3166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487</v>
      </c>
      <c r="E25" s="87"/>
      <c r="F25" s="88">
        <v>519</v>
      </c>
      <c r="G25" s="87"/>
      <c r="H25" s="88">
        <v>602</v>
      </c>
      <c r="I25" s="87"/>
      <c r="J25" s="90">
        <f>SUM(F25:I25)</f>
        <v>1121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318</v>
      </c>
      <c r="E26" s="87"/>
      <c r="F26" s="88">
        <v>365</v>
      </c>
      <c r="G26" s="87"/>
      <c r="H26" s="88">
        <v>368</v>
      </c>
      <c r="I26" s="87"/>
      <c r="J26" s="86">
        <f>SUM(F26:I26)</f>
        <v>733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805</v>
      </c>
      <c r="E27" s="95"/>
      <c r="F27" s="96">
        <f>F25+F26</f>
        <v>884</v>
      </c>
      <c r="G27" s="95"/>
      <c r="H27" s="96">
        <f>H25+H26</f>
        <v>970</v>
      </c>
      <c r="I27" s="95"/>
      <c r="J27" s="92">
        <f>F27+H27</f>
        <v>1854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1155</v>
      </c>
      <c r="E28" s="87"/>
      <c r="F28" s="88">
        <v>1155</v>
      </c>
      <c r="G28" s="87"/>
      <c r="H28" s="88">
        <v>1367</v>
      </c>
      <c r="I28" s="87"/>
      <c r="J28" s="90">
        <f>SUM(F28:I28)</f>
        <v>2522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303</v>
      </c>
      <c r="E29" s="87"/>
      <c r="F29" s="88">
        <v>320</v>
      </c>
      <c r="G29" s="87"/>
      <c r="H29" s="88">
        <v>359</v>
      </c>
      <c r="I29" s="87"/>
      <c r="J29" s="86">
        <f>SUM(F29:I29)</f>
        <v>679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1458</v>
      </c>
      <c r="E30" s="95"/>
      <c r="F30" s="96">
        <f>F28+F29</f>
        <v>1475</v>
      </c>
      <c r="G30" s="95"/>
      <c r="H30" s="96">
        <f>H28+H29</f>
        <v>1726</v>
      </c>
      <c r="I30" s="95"/>
      <c r="J30" s="92">
        <f>F30+H30</f>
        <v>3201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462</v>
      </c>
      <c r="E31" s="87"/>
      <c r="F31" s="88">
        <v>500</v>
      </c>
      <c r="G31" s="87"/>
      <c r="H31" s="88">
        <v>617</v>
      </c>
      <c r="I31" s="87"/>
      <c r="J31" s="90">
        <f>SUM(F31:I31)</f>
        <v>1117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315</v>
      </c>
      <c r="E32" s="87"/>
      <c r="F32" s="88">
        <v>379</v>
      </c>
      <c r="G32" s="87"/>
      <c r="H32" s="88">
        <v>418</v>
      </c>
      <c r="I32" s="87"/>
      <c r="J32" s="86">
        <f>SUM(F32:I32)</f>
        <v>797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777</v>
      </c>
      <c r="E33" s="95"/>
      <c r="F33" s="96">
        <f>F31+F32</f>
        <v>879</v>
      </c>
      <c r="G33" s="95"/>
      <c r="H33" s="96">
        <f>H31+H32</f>
        <v>1035</v>
      </c>
      <c r="I33" s="95"/>
      <c r="J33" s="92">
        <f>F33+H33</f>
        <v>1914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484</v>
      </c>
      <c r="E34" s="87"/>
      <c r="F34" s="88">
        <v>545</v>
      </c>
      <c r="G34" s="87"/>
      <c r="H34" s="88">
        <v>636</v>
      </c>
      <c r="I34" s="87"/>
      <c r="J34" s="90">
        <f>SUM(F34:I34)</f>
        <v>1181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418</v>
      </c>
      <c r="E35" s="87"/>
      <c r="F35" s="88">
        <v>454</v>
      </c>
      <c r="G35" s="87"/>
      <c r="H35" s="88">
        <v>564</v>
      </c>
      <c r="I35" s="87"/>
      <c r="J35" s="86">
        <f>SUM(F35:I35)</f>
        <v>1018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902</v>
      </c>
      <c r="E36" s="95"/>
      <c r="F36" s="96">
        <f>F34+F35</f>
        <v>999</v>
      </c>
      <c r="G36" s="95"/>
      <c r="H36" s="96">
        <f>H34+H35</f>
        <v>1200</v>
      </c>
      <c r="I36" s="95"/>
      <c r="J36" s="92">
        <f>F36+H36</f>
        <v>2199</v>
      </c>
      <c r="K36" s="95"/>
      <c r="L36" s="79"/>
    </row>
    <row r="37" spans="1:12" ht="33" customHeight="1">
      <c r="A37" s="61"/>
      <c r="B37" s="121" t="s">
        <v>61</v>
      </c>
      <c r="C37" s="122"/>
      <c r="D37" s="116">
        <f>D19+D21+D24+D27+D30+D33+D36</f>
        <v>24357</v>
      </c>
      <c r="E37" s="117"/>
      <c r="F37" s="116">
        <f>F19+F21+F24+F27+F30+F33+F36</f>
        <v>25253</v>
      </c>
      <c r="G37" s="117"/>
      <c r="H37" s="116">
        <f>H19+H21+H24+H27+H30+H33+H36</f>
        <v>29745</v>
      </c>
      <c r="I37" s="117"/>
      <c r="J37" s="116">
        <f>J19+J21+J24+J27+J30+J33+J36</f>
        <v>54998</v>
      </c>
      <c r="K37" s="117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K20" sqref="K20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83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5</v>
      </c>
      <c r="M4" s="57">
        <f>SUM(K4+L4)</f>
        <v>5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5</v>
      </c>
      <c r="L5" s="41">
        <v>31</v>
      </c>
      <c r="M5" s="57">
        <f aca="true" t="shared" si="0" ref="M5:M21">SUM(K5+L5)</f>
        <v>36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32</v>
      </c>
      <c r="L6" s="41">
        <v>193</v>
      </c>
      <c r="M6" s="57">
        <f t="shared" si="0"/>
        <v>225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177</v>
      </c>
      <c r="L7" s="41">
        <v>636</v>
      </c>
      <c r="M7" s="57">
        <f t="shared" si="0"/>
        <v>813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569</v>
      </c>
      <c r="L8" s="41">
        <v>1382</v>
      </c>
      <c r="M8" s="57">
        <f t="shared" si="0"/>
        <v>1951</v>
      </c>
      <c r="N8" s="8"/>
    </row>
    <row r="9" spans="1:14" ht="22.5" customHeight="1">
      <c r="A9" s="15"/>
      <c r="B9" s="102">
        <f>C9+E9+G9</f>
        <v>25253</v>
      </c>
      <c r="C9" s="25">
        <v>2937</v>
      </c>
      <c r="D9" s="51">
        <f>SUM(C9/B9)</f>
        <v>0.11630301350334614</v>
      </c>
      <c r="E9" s="46">
        <v>14946</v>
      </c>
      <c r="F9" s="52">
        <f>SUM(E9/B9)</f>
        <v>0.5918504732111036</v>
      </c>
      <c r="G9" s="2">
        <v>7370</v>
      </c>
      <c r="H9" s="53">
        <f>SUM(G9/B9)</f>
        <v>0.2918465132855502</v>
      </c>
      <c r="I9" s="6"/>
      <c r="J9" s="105" t="s">
        <v>32</v>
      </c>
      <c r="K9" s="41">
        <v>1229</v>
      </c>
      <c r="L9" s="41">
        <v>2078</v>
      </c>
      <c r="M9" s="57">
        <f t="shared" si="0"/>
        <v>3307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1715</v>
      </c>
      <c r="L10" s="41">
        <v>2425</v>
      </c>
      <c r="M10" s="57">
        <f t="shared" si="0"/>
        <v>4140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1800</v>
      </c>
      <c r="L11" s="41">
        <v>2402</v>
      </c>
      <c r="M11" s="57">
        <f t="shared" si="0"/>
        <v>4202</v>
      </c>
      <c r="N11" s="8"/>
    </row>
    <row r="12" spans="1:14" ht="22.5" customHeight="1">
      <c r="A12" s="15"/>
      <c r="B12" s="102">
        <f>C12+E12+G12</f>
        <v>29745</v>
      </c>
      <c r="C12" s="25">
        <v>2836</v>
      </c>
      <c r="D12" s="51">
        <f>SUM(C12/B12)</f>
        <v>0.09534375525298369</v>
      </c>
      <c r="E12" s="46">
        <v>15457</v>
      </c>
      <c r="F12" s="52">
        <f>SUM(E12/B12)</f>
        <v>0.5196503614052782</v>
      </c>
      <c r="G12" s="37">
        <v>11452</v>
      </c>
      <c r="H12" s="53">
        <f>SUM(G12/B12)</f>
        <v>0.38500588334173813</v>
      </c>
      <c r="I12" s="6"/>
      <c r="J12" s="105" t="s">
        <v>35</v>
      </c>
      <c r="K12" s="41">
        <v>1843</v>
      </c>
      <c r="L12" s="41">
        <v>2300</v>
      </c>
      <c r="M12" s="57">
        <f t="shared" si="0"/>
        <v>4143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2542</v>
      </c>
      <c r="L13" s="42">
        <v>2749</v>
      </c>
      <c r="M13" s="58">
        <f t="shared" si="0"/>
        <v>5291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2243</v>
      </c>
      <c r="L14" s="42">
        <v>2324</v>
      </c>
      <c r="M14" s="58">
        <f t="shared" si="0"/>
        <v>4567</v>
      </c>
      <c r="N14" s="8"/>
    </row>
    <row r="15" spans="1:14" ht="22.5" customHeight="1">
      <c r="A15" s="15"/>
      <c r="B15" s="103">
        <f>C15+E15+G15</f>
        <v>54998</v>
      </c>
      <c r="C15" s="25">
        <f>SUM(C9:C13)</f>
        <v>5773</v>
      </c>
      <c r="D15" s="54">
        <f>SUM(C15/B15)</f>
        <v>0.10496745336194044</v>
      </c>
      <c r="E15" s="49">
        <f>SUM(E9:E13)</f>
        <v>30403</v>
      </c>
      <c r="F15" s="55">
        <f>SUM(E15/B15)</f>
        <v>0.5528019200698208</v>
      </c>
      <c r="G15" s="4">
        <f>SUM(G9:G13)</f>
        <v>18822</v>
      </c>
      <c r="H15" s="56">
        <f>SUM(G15/B15)</f>
        <v>0.3422306265682388</v>
      </c>
      <c r="I15" s="18"/>
      <c r="J15" s="106" t="s">
        <v>38</v>
      </c>
      <c r="K15" s="42">
        <v>1698</v>
      </c>
      <c r="L15" s="42">
        <v>1686</v>
      </c>
      <c r="M15" s="58">
        <f t="shared" si="0"/>
        <v>3384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1362</v>
      </c>
      <c r="L16" s="42">
        <v>1494</v>
      </c>
      <c r="M16" s="58">
        <f t="shared" si="0"/>
        <v>2856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1232</v>
      </c>
      <c r="L17" s="42">
        <v>1317</v>
      </c>
      <c r="M17" s="58">
        <f t="shared" si="0"/>
        <v>2549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1467</v>
      </c>
      <c r="L18" s="42">
        <v>1440</v>
      </c>
      <c r="M18" s="58">
        <f t="shared" si="0"/>
        <v>2907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1275</v>
      </c>
      <c r="L19" s="42">
        <v>1240</v>
      </c>
      <c r="M19" s="58">
        <f t="shared" si="0"/>
        <v>2515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1033</v>
      </c>
      <c r="L20" s="42">
        <v>1013</v>
      </c>
      <c r="M20" s="58">
        <f t="shared" si="0"/>
        <v>2046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914</v>
      </c>
      <c r="L21" s="42">
        <v>1043</v>
      </c>
      <c r="M21" s="58">
        <f t="shared" si="0"/>
        <v>1957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1180</v>
      </c>
      <c r="L22" s="42">
        <v>1151</v>
      </c>
      <c r="M22" s="58">
        <f>SUM(K22:L22)</f>
        <v>2331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1128</v>
      </c>
      <c r="L23" s="59">
        <v>1101</v>
      </c>
      <c r="M23" s="60">
        <f>SUM(K23:L23)</f>
        <v>2229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970</v>
      </c>
      <c r="L24" s="59">
        <v>922</v>
      </c>
      <c r="M24" s="60">
        <f>SUM(K24+L24)</f>
        <v>1892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839</v>
      </c>
      <c r="L25" s="59">
        <v>813</v>
      </c>
      <c r="M25" s="60">
        <f>SUM(K25+L25)</f>
        <v>1652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25253</v>
      </c>
      <c r="L26" s="104">
        <f>SUM(L4:L25)</f>
        <v>29745</v>
      </c>
      <c r="M26" s="104">
        <f>SUM(M4:M25)</f>
        <v>54998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pane ySplit="5" topLeftCell="A6" activePane="bottomLeft" state="frozen"/>
      <selection pane="topLeft" activeCell="O21" sqref="O21"/>
      <selection pane="bottomLeft" activeCell="F8" sqref="F8:G8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22.5" customHeight="1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22.5" customHeight="1">
      <c r="A3" s="61"/>
      <c r="B3" s="61"/>
      <c r="C3" s="131" t="s">
        <v>87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7538</v>
      </c>
      <c r="E6" s="67"/>
      <c r="F6" s="68">
        <v>7150</v>
      </c>
      <c r="G6" s="69"/>
      <c r="H6" s="68">
        <v>8870</v>
      </c>
      <c r="I6" s="70"/>
      <c r="J6" s="68">
        <f aca="true" t="shared" si="0" ref="J6:J18">F6+H6</f>
        <v>16020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5467</v>
      </c>
      <c r="E7" s="73"/>
      <c r="F7" s="74">
        <v>5807</v>
      </c>
      <c r="G7" s="75"/>
      <c r="H7" s="74">
        <v>6580</v>
      </c>
      <c r="I7" s="67"/>
      <c r="J7" s="68">
        <f t="shared" si="0"/>
        <v>12387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987</v>
      </c>
      <c r="E8" s="127"/>
      <c r="F8" s="128">
        <v>1034</v>
      </c>
      <c r="G8" s="129"/>
      <c r="H8" s="126">
        <v>1146</v>
      </c>
      <c r="I8" s="127"/>
      <c r="J8" s="128">
        <f t="shared" si="0"/>
        <v>2180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659</v>
      </c>
      <c r="E9" s="127"/>
      <c r="F9" s="128">
        <v>806</v>
      </c>
      <c r="G9" s="129"/>
      <c r="H9" s="126">
        <v>915</v>
      </c>
      <c r="I9" s="127"/>
      <c r="J9" s="128">
        <f t="shared" si="0"/>
        <v>1721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1665</v>
      </c>
      <c r="E10" s="84"/>
      <c r="F10" s="86">
        <v>1886</v>
      </c>
      <c r="G10" s="83"/>
      <c r="H10" s="86">
        <v>2221</v>
      </c>
      <c r="I10" s="82"/>
      <c r="J10" s="85">
        <f t="shared" si="0"/>
        <v>4107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1405</v>
      </c>
      <c r="E11" s="84"/>
      <c r="F11" s="86">
        <v>1478</v>
      </c>
      <c r="G11" s="83"/>
      <c r="H11" s="86">
        <v>1750</v>
      </c>
      <c r="I11" s="82"/>
      <c r="J11" s="85">
        <f t="shared" si="0"/>
        <v>3228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67</v>
      </c>
      <c r="E12" s="127"/>
      <c r="F12" s="128">
        <v>62</v>
      </c>
      <c r="G12" s="129"/>
      <c r="H12" s="126">
        <v>89</v>
      </c>
      <c r="I12" s="127"/>
      <c r="J12" s="128">
        <f t="shared" si="0"/>
        <v>151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608</v>
      </c>
      <c r="E13" s="73"/>
      <c r="F13" s="74">
        <v>667</v>
      </c>
      <c r="G13" s="75"/>
      <c r="H13" s="74">
        <v>787</v>
      </c>
      <c r="I13" s="67"/>
      <c r="J13" s="68">
        <f t="shared" si="0"/>
        <v>1454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985</v>
      </c>
      <c r="E14" s="73"/>
      <c r="F14" s="74">
        <v>1070</v>
      </c>
      <c r="G14" s="75"/>
      <c r="H14" s="74">
        <v>1228</v>
      </c>
      <c r="I14" s="67"/>
      <c r="J14" s="68">
        <f t="shared" si="0"/>
        <v>2298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306</v>
      </c>
      <c r="E15" s="73"/>
      <c r="F15" s="74">
        <v>410</v>
      </c>
      <c r="G15" s="75"/>
      <c r="H15" s="74">
        <v>487</v>
      </c>
      <c r="I15" s="67"/>
      <c r="J15" s="68">
        <f t="shared" si="0"/>
        <v>897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71</v>
      </c>
      <c r="E16" s="73"/>
      <c r="F16" s="74">
        <v>83</v>
      </c>
      <c r="G16" s="75"/>
      <c r="H16" s="74">
        <v>103</v>
      </c>
      <c r="I16" s="67"/>
      <c r="J16" s="68">
        <f t="shared" si="0"/>
        <v>186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5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516</v>
      </c>
      <c r="E18" s="73"/>
      <c r="F18" s="74">
        <v>531</v>
      </c>
      <c r="G18" s="75"/>
      <c r="H18" s="74">
        <v>477</v>
      </c>
      <c r="I18" s="67"/>
      <c r="J18" s="74">
        <f t="shared" si="0"/>
        <v>1008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18566</v>
      </c>
      <c r="E19" s="91"/>
      <c r="F19" s="92">
        <f>SUM(F6+F7+F10+F11+F13+F14+F15+F16+F17+F18)</f>
        <v>19084</v>
      </c>
      <c r="G19" s="93"/>
      <c r="H19" s="92">
        <f>SUM(H6+H7+H10+H11+H13+H14+H15+H16+H17+H18)</f>
        <v>22508</v>
      </c>
      <c r="I19" s="94"/>
      <c r="J19" s="92">
        <f>SUM(J6+J7+J10+J11+J13+J14+J15+J16+J17+J18)</f>
        <v>41592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458</v>
      </c>
      <c r="E20" s="87"/>
      <c r="F20" s="88">
        <v>468</v>
      </c>
      <c r="G20" s="87"/>
      <c r="H20" s="88">
        <v>577</v>
      </c>
      <c r="I20" s="87"/>
      <c r="J20" s="86">
        <f>SUM(F20:I20)</f>
        <v>1045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458</v>
      </c>
      <c r="E21" s="95"/>
      <c r="F21" s="96">
        <f>F20</f>
        <v>468</v>
      </c>
      <c r="G21" s="95"/>
      <c r="H21" s="96">
        <f>H20</f>
        <v>577</v>
      </c>
      <c r="I21" s="95"/>
      <c r="J21" s="97">
        <f>SUM(F21:I21)</f>
        <v>1045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520</v>
      </c>
      <c r="E22" s="87"/>
      <c r="F22" s="88">
        <v>526</v>
      </c>
      <c r="G22" s="87"/>
      <c r="H22" s="88">
        <v>651</v>
      </c>
      <c r="I22" s="87"/>
      <c r="J22" s="86">
        <f>SUM(F22:I22)</f>
        <v>1177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863</v>
      </c>
      <c r="E23" s="87"/>
      <c r="F23" s="89">
        <v>931</v>
      </c>
      <c r="G23" s="87"/>
      <c r="H23" s="89">
        <v>1058</v>
      </c>
      <c r="I23" s="87"/>
      <c r="J23" s="86">
        <f>SUM(F23:I23)</f>
        <v>1989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1383</v>
      </c>
      <c r="E24" s="95"/>
      <c r="F24" s="96">
        <f>F22+F23</f>
        <v>1457</v>
      </c>
      <c r="G24" s="95"/>
      <c r="H24" s="96">
        <f>H22+H23</f>
        <v>1709</v>
      </c>
      <c r="I24" s="95"/>
      <c r="J24" s="92">
        <f>F24+H24</f>
        <v>3166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487</v>
      </c>
      <c r="E25" s="87"/>
      <c r="F25" s="88">
        <v>523</v>
      </c>
      <c r="G25" s="87"/>
      <c r="H25" s="88">
        <v>600</v>
      </c>
      <c r="I25" s="87"/>
      <c r="J25" s="90">
        <f>SUM(F25:I25)</f>
        <v>1123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319</v>
      </c>
      <c r="E26" s="87"/>
      <c r="F26" s="88">
        <v>366</v>
      </c>
      <c r="G26" s="87"/>
      <c r="H26" s="88">
        <v>368</v>
      </c>
      <c r="I26" s="87"/>
      <c r="J26" s="86">
        <f>SUM(F26:I26)</f>
        <v>734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806</v>
      </c>
      <c r="E27" s="95"/>
      <c r="F27" s="96">
        <f>F25+F26</f>
        <v>889</v>
      </c>
      <c r="G27" s="95"/>
      <c r="H27" s="96">
        <f>H25+H26</f>
        <v>968</v>
      </c>
      <c r="I27" s="95"/>
      <c r="J27" s="92">
        <f>F27+H27</f>
        <v>1857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1153</v>
      </c>
      <c r="E28" s="87"/>
      <c r="F28" s="88">
        <v>1156</v>
      </c>
      <c r="G28" s="87"/>
      <c r="H28" s="88">
        <v>1365</v>
      </c>
      <c r="I28" s="87"/>
      <c r="J28" s="90">
        <f>SUM(F28:I28)</f>
        <v>2521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302</v>
      </c>
      <c r="E29" s="87"/>
      <c r="F29" s="88">
        <v>320</v>
      </c>
      <c r="G29" s="87"/>
      <c r="H29" s="88">
        <v>357</v>
      </c>
      <c r="I29" s="87"/>
      <c r="J29" s="86">
        <f>SUM(F29:I29)</f>
        <v>677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1455</v>
      </c>
      <c r="E30" s="95"/>
      <c r="F30" s="96">
        <f>F28+F29</f>
        <v>1476</v>
      </c>
      <c r="G30" s="95"/>
      <c r="H30" s="96">
        <f>H28+H29</f>
        <v>1722</v>
      </c>
      <c r="I30" s="95"/>
      <c r="J30" s="92">
        <f>F30+H30</f>
        <v>3198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465</v>
      </c>
      <c r="E31" s="87"/>
      <c r="F31" s="88">
        <v>501</v>
      </c>
      <c r="G31" s="87"/>
      <c r="H31" s="88">
        <v>619</v>
      </c>
      <c r="I31" s="87"/>
      <c r="J31" s="90">
        <f>SUM(F31:I31)</f>
        <v>1120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314</v>
      </c>
      <c r="E32" s="87"/>
      <c r="F32" s="88">
        <v>376</v>
      </c>
      <c r="G32" s="87"/>
      <c r="H32" s="88">
        <v>416</v>
      </c>
      <c r="I32" s="87"/>
      <c r="J32" s="86">
        <f>SUM(F32:I32)</f>
        <v>792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779</v>
      </c>
      <c r="E33" s="95"/>
      <c r="F33" s="96">
        <f>F31+F32</f>
        <v>877</v>
      </c>
      <c r="G33" s="95"/>
      <c r="H33" s="96">
        <f>H31+H32</f>
        <v>1035</v>
      </c>
      <c r="I33" s="95"/>
      <c r="J33" s="92">
        <f>F33+H33</f>
        <v>1912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484</v>
      </c>
      <c r="E34" s="87"/>
      <c r="F34" s="88">
        <v>543</v>
      </c>
      <c r="G34" s="87"/>
      <c r="H34" s="88">
        <v>634</v>
      </c>
      <c r="I34" s="87"/>
      <c r="J34" s="90">
        <f>SUM(F34:I34)</f>
        <v>1177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419</v>
      </c>
      <c r="E35" s="87"/>
      <c r="F35" s="88">
        <v>455</v>
      </c>
      <c r="G35" s="87"/>
      <c r="H35" s="88">
        <v>563</v>
      </c>
      <c r="I35" s="87"/>
      <c r="J35" s="86">
        <f>SUM(F35:I35)</f>
        <v>1018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903</v>
      </c>
      <c r="E36" s="95"/>
      <c r="F36" s="96">
        <f>F34+F35</f>
        <v>998</v>
      </c>
      <c r="G36" s="95"/>
      <c r="H36" s="96">
        <f>H34+H35</f>
        <v>1197</v>
      </c>
      <c r="I36" s="95"/>
      <c r="J36" s="92">
        <f>F36+H36</f>
        <v>2195</v>
      </c>
      <c r="K36" s="95"/>
      <c r="L36" s="79"/>
    </row>
    <row r="37" spans="1:12" ht="33" customHeight="1">
      <c r="A37" s="61"/>
      <c r="B37" s="121" t="s">
        <v>61</v>
      </c>
      <c r="C37" s="122"/>
      <c r="D37" s="116">
        <f>D19+D21+D24+D27+D30+D33+D36</f>
        <v>24350</v>
      </c>
      <c r="E37" s="117"/>
      <c r="F37" s="116">
        <f>F19+F21+F24+F27+F30+F33+F36</f>
        <v>25249</v>
      </c>
      <c r="G37" s="117"/>
      <c r="H37" s="116">
        <f>H19+H21+H24+H27+H30+H33+H36</f>
        <v>29716</v>
      </c>
      <c r="I37" s="117"/>
      <c r="J37" s="116">
        <f>J19+J21+J24+J27+J30+J33+J36</f>
        <v>54965</v>
      </c>
      <c r="K37" s="117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87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5</v>
      </c>
      <c r="M4" s="57">
        <f>SUM(K4+L4)</f>
        <v>5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5</v>
      </c>
      <c r="L5" s="41">
        <v>32</v>
      </c>
      <c r="M5" s="57">
        <f aca="true" t="shared" si="0" ref="M5:M21">SUM(K5+L5)</f>
        <v>37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33</v>
      </c>
      <c r="L6" s="41">
        <v>191</v>
      </c>
      <c r="M6" s="57">
        <f t="shared" si="0"/>
        <v>224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177</v>
      </c>
      <c r="L7" s="41">
        <v>633</v>
      </c>
      <c r="M7" s="57">
        <f t="shared" si="0"/>
        <v>810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564</v>
      </c>
      <c r="L8" s="41">
        <v>1382</v>
      </c>
      <c r="M8" s="57">
        <f t="shared" si="0"/>
        <v>1946</v>
      </c>
      <c r="N8" s="8"/>
    </row>
    <row r="9" spans="1:14" ht="22.5" customHeight="1">
      <c r="A9" s="15"/>
      <c r="B9" s="102">
        <f>C9+E9+G9</f>
        <v>25249</v>
      </c>
      <c r="C9" s="25">
        <v>2932</v>
      </c>
      <c r="D9" s="51">
        <f>SUM(C9/B9)</f>
        <v>0.11612341082815161</v>
      </c>
      <c r="E9" s="46">
        <v>14964</v>
      </c>
      <c r="F9" s="52">
        <f>SUM(E9/B9)</f>
        <v>0.5926571349360371</v>
      </c>
      <c r="G9" s="2">
        <v>7353</v>
      </c>
      <c r="H9" s="53">
        <f>SUM(G9/B9)</f>
        <v>0.2912194542358113</v>
      </c>
      <c r="I9" s="6"/>
      <c r="J9" s="105" t="s">
        <v>32</v>
      </c>
      <c r="K9" s="41">
        <v>1233</v>
      </c>
      <c r="L9" s="41">
        <v>2070</v>
      </c>
      <c r="M9" s="57">
        <f t="shared" si="0"/>
        <v>3303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1719</v>
      </c>
      <c r="L10" s="41">
        <v>2434</v>
      </c>
      <c r="M10" s="57">
        <f t="shared" si="0"/>
        <v>4153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1796</v>
      </c>
      <c r="L11" s="41">
        <v>2394</v>
      </c>
      <c r="M11" s="57">
        <f t="shared" si="0"/>
        <v>4190</v>
      </c>
      <c r="N11" s="8"/>
    </row>
    <row r="12" spans="1:14" ht="22.5" customHeight="1">
      <c r="A12" s="15"/>
      <c r="B12" s="102">
        <f>C12+E12+G12</f>
        <v>29716</v>
      </c>
      <c r="C12" s="25">
        <v>2835</v>
      </c>
      <c r="D12" s="51">
        <f>SUM(C12/B12)</f>
        <v>0.09540314981827971</v>
      </c>
      <c r="E12" s="46">
        <v>15457</v>
      </c>
      <c r="F12" s="52">
        <f>SUM(E12/B12)</f>
        <v>0.5201574909139858</v>
      </c>
      <c r="G12" s="37">
        <v>11424</v>
      </c>
      <c r="H12" s="53">
        <f>SUM(G12/B12)</f>
        <v>0.38443935926773454</v>
      </c>
      <c r="I12" s="6"/>
      <c r="J12" s="105" t="s">
        <v>35</v>
      </c>
      <c r="K12" s="41">
        <v>1826</v>
      </c>
      <c r="L12" s="41">
        <v>2283</v>
      </c>
      <c r="M12" s="57">
        <f t="shared" si="0"/>
        <v>4109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2580</v>
      </c>
      <c r="L13" s="42">
        <v>2769</v>
      </c>
      <c r="M13" s="58">
        <f t="shared" si="0"/>
        <v>5349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2213</v>
      </c>
      <c r="L14" s="42">
        <v>2323</v>
      </c>
      <c r="M14" s="58">
        <f t="shared" si="0"/>
        <v>4536</v>
      </c>
      <c r="N14" s="8"/>
    </row>
    <row r="15" spans="1:14" ht="22.5" customHeight="1">
      <c r="A15" s="15"/>
      <c r="B15" s="103">
        <f>C15+E15+G15</f>
        <v>54965</v>
      </c>
      <c r="C15" s="25">
        <f>SUM(C9:C13)</f>
        <v>5767</v>
      </c>
      <c r="D15" s="54">
        <f>SUM(C15/B15)</f>
        <v>0.10492131356317656</v>
      </c>
      <c r="E15" s="49">
        <f>SUM(E9:E13)</f>
        <v>30421</v>
      </c>
      <c r="F15" s="55">
        <f>SUM(E15/B15)</f>
        <v>0.5534612935504412</v>
      </c>
      <c r="G15" s="4">
        <f>SUM(G9:G13)</f>
        <v>18777</v>
      </c>
      <c r="H15" s="56">
        <f>SUM(G15/B15)</f>
        <v>0.34161739288638227</v>
      </c>
      <c r="I15" s="18"/>
      <c r="J15" s="106" t="s">
        <v>38</v>
      </c>
      <c r="K15" s="42">
        <v>1693</v>
      </c>
      <c r="L15" s="42">
        <v>1679</v>
      </c>
      <c r="M15" s="58">
        <f t="shared" si="0"/>
        <v>3372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1363</v>
      </c>
      <c r="L16" s="42">
        <v>1485</v>
      </c>
      <c r="M16" s="58">
        <f t="shared" si="0"/>
        <v>2848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1236</v>
      </c>
      <c r="L17" s="42">
        <v>1321</v>
      </c>
      <c r="M17" s="58">
        <f t="shared" si="0"/>
        <v>2557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1486</v>
      </c>
      <c r="L18" s="42">
        <v>1450</v>
      </c>
      <c r="M18" s="58">
        <f t="shared" si="0"/>
        <v>2936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1259</v>
      </c>
      <c r="L19" s="42">
        <v>1239</v>
      </c>
      <c r="M19" s="58">
        <f t="shared" si="0"/>
        <v>2498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1039</v>
      </c>
      <c r="L20" s="42">
        <v>1000</v>
      </c>
      <c r="M20" s="58">
        <f t="shared" si="0"/>
        <v>2039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907</v>
      </c>
      <c r="L21" s="42">
        <v>1042</v>
      </c>
      <c r="M21" s="58">
        <f t="shared" si="0"/>
        <v>1949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1188</v>
      </c>
      <c r="L22" s="42">
        <v>1149</v>
      </c>
      <c r="M22" s="58">
        <f>SUM(K22:L22)</f>
        <v>2337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1127</v>
      </c>
      <c r="L23" s="59">
        <v>1099</v>
      </c>
      <c r="M23" s="60">
        <f>SUM(K23:L23)</f>
        <v>2226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969</v>
      </c>
      <c r="L24" s="59">
        <v>921</v>
      </c>
      <c r="M24" s="60">
        <f>SUM(K24+L24)</f>
        <v>1890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836</v>
      </c>
      <c r="L25" s="59">
        <v>815</v>
      </c>
      <c r="M25" s="60">
        <f>SUM(K25+L25)</f>
        <v>1651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25249</v>
      </c>
      <c r="L26" s="104">
        <f>SUM(L4:L25)</f>
        <v>29716</v>
      </c>
      <c r="M26" s="104">
        <f>SUM(M4:M25)</f>
        <v>54965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P15" sqref="P15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22.5" customHeight="1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22.5" customHeight="1">
      <c r="A3" s="61"/>
      <c r="B3" s="61"/>
      <c r="C3" s="131" t="s">
        <v>84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7535</v>
      </c>
      <c r="E6" s="67"/>
      <c r="F6" s="68">
        <v>7153</v>
      </c>
      <c r="G6" s="69"/>
      <c r="H6" s="68">
        <v>8860</v>
      </c>
      <c r="I6" s="70"/>
      <c r="J6" s="68">
        <f aca="true" t="shared" si="0" ref="J6:J18">F6+H6</f>
        <v>16013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5465</v>
      </c>
      <c r="E7" s="73"/>
      <c r="F7" s="74">
        <v>5805</v>
      </c>
      <c r="G7" s="75"/>
      <c r="H7" s="74">
        <v>6573</v>
      </c>
      <c r="I7" s="67"/>
      <c r="J7" s="68">
        <f t="shared" si="0"/>
        <v>12378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983</v>
      </c>
      <c r="E8" s="127"/>
      <c r="F8" s="128">
        <v>1032</v>
      </c>
      <c r="G8" s="129"/>
      <c r="H8" s="126">
        <v>1143</v>
      </c>
      <c r="I8" s="127"/>
      <c r="J8" s="128">
        <f t="shared" si="0"/>
        <v>2175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657</v>
      </c>
      <c r="E9" s="127"/>
      <c r="F9" s="128">
        <v>803</v>
      </c>
      <c r="G9" s="129"/>
      <c r="H9" s="126">
        <v>913</v>
      </c>
      <c r="I9" s="127"/>
      <c r="J9" s="128">
        <f t="shared" si="0"/>
        <v>1716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1668</v>
      </c>
      <c r="E10" s="84"/>
      <c r="F10" s="86">
        <v>1882</v>
      </c>
      <c r="G10" s="83"/>
      <c r="H10" s="86">
        <v>2223</v>
      </c>
      <c r="I10" s="82"/>
      <c r="J10" s="85">
        <f t="shared" si="0"/>
        <v>4105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1400</v>
      </c>
      <c r="E11" s="84"/>
      <c r="F11" s="86">
        <v>1472</v>
      </c>
      <c r="G11" s="83"/>
      <c r="H11" s="86">
        <v>1748</v>
      </c>
      <c r="I11" s="82"/>
      <c r="J11" s="85">
        <f t="shared" si="0"/>
        <v>3220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66</v>
      </c>
      <c r="E12" s="127"/>
      <c r="F12" s="128">
        <v>61</v>
      </c>
      <c r="G12" s="129"/>
      <c r="H12" s="126">
        <v>89</v>
      </c>
      <c r="I12" s="127"/>
      <c r="J12" s="128">
        <f t="shared" si="0"/>
        <v>150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605</v>
      </c>
      <c r="E13" s="73"/>
      <c r="F13" s="74">
        <v>662</v>
      </c>
      <c r="G13" s="75"/>
      <c r="H13" s="74">
        <v>783</v>
      </c>
      <c r="I13" s="67"/>
      <c r="J13" s="68">
        <f t="shared" si="0"/>
        <v>1445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984</v>
      </c>
      <c r="E14" s="73"/>
      <c r="F14" s="74">
        <v>1070</v>
      </c>
      <c r="G14" s="75"/>
      <c r="H14" s="74">
        <v>1227</v>
      </c>
      <c r="I14" s="67"/>
      <c r="J14" s="68">
        <f t="shared" si="0"/>
        <v>2297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305</v>
      </c>
      <c r="E15" s="73"/>
      <c r="F15" s="74">
        <v>408</v>
      </c>
      <c r="G15" s="75"/>
      <c r="H15" s="74">
        <v>484</v>
      </c>
      <c r="I15" s="67"/>
      <c r="J15" s="68">
        <f t="shared" si="0"/>
        <v>892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71</v>
      </c>
      <c r="E16" s="73"/>
      <c r="F16" s="74">
        <v>83</v>
      </c>
      <c r="G16" s="75"/>
      <c r="H16" s="74">
        <v>103</v>
      </c>
      <c r="I16" s="67"/>
      <c r="J16" s="68">
        <f t="shared" si="0"/>
        <v>186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5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518</v>
      </c>
      <c r="E18" s="73"/>
      <c r="F18" s="74">
        <v>531</v>
      </c>
      <c r="G18" s="75"/>
      <c r="H18" s="74">
        <v>479</v>
      </c>
      <c r="I18" s="67"/>
      <c r="J18" s="74">
        <f t="shared" si="0"/>
        <v>1010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18556</v>
      </c>
      <c r="E19" s="91"/>
      <c r="F19" s="92">
        <f>SUM(F6+F7+F10+F11+F13+F14+F15+F16+F17+F18)</f>
        <v>19068</v>
      </c>
      <c r="G19" s="93"/>
      <c r="H19" s="92">
        <f>SUM(H6+H7+H10+H11+H13+H14+H15+H16+H17+H18)</f>
        <v>22485</v>
      </c>
      <c r="I19" s="94"/>
      <c r="J19" s="92">
        <f>SUM(J6+J7+J10+J11+J13+J14+J15+J16+J17+J18)</f>
        <v>41553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456</v>
      </c>
      <c r="E20" s="87"/>
      <c r="F20" s="88">
        <v>465</v>
      </c>
      <c r="G20" s="87"/>
      <c r="H20" s="88">
        <v>575</v>
      </c>
      <c r="I20" s="87"/>
      <c r="J20" s="86">
        <f>SUM(F20:I20)</f>
        <v>1040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456</v>
      </c>
      <c r="E21" s="95"/>
      <c r="F21" s="96">
        <f>F20</f>
        <v>465</v>
      </c>
      <c r="G21" s="95"/>
      <c r="H21" s="96">
        <f>H20</f>
        <v>575</v>
      </c>
      <c r="I21" s="95"/>
      <c r="J21" s="97">
        <f>SUM(F21:I21)</f>
        <v>1040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517</v>
      </c>
      <c r="E22" s="87"/>
      <c r="F22" s="88">
        <v>524</v>
      </c>
      <c r="G22" s="87"/>
      <c r="H22" s="88">
        <v>648</v>
      </c>
      <c r="I22" s="87"/>
      <c r="J22" s="86">
        <f>SUM(F22:I22)</f>
        <v>1172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862</v>
      </c>
      <c r="E23" s="87"/>
      <c r="F23" s="89">
        <v>933</v>
      </c>
      <c r="G23" s="87"/>
      <c r="H23" s="89">
        <v>1059</v>
      </c>
      <c r="I23" s="87"/>
      <c r="J23" s="86">
        <f>SUM(F23:I23)</f>
        <v>1992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1379</v>
      </c>
      <c r="E24" s="95"/>
      <c r="F24" s="96">
        <f>F22+F23</f>
        <v>1457</v>
      </c>
      <c r="G24" s="95"/>
      <c r="H24" s="96">
        <f>H22+H23</f>
        <v>1707</v>
      </c>
      <c r="I24" s="95"/>
      <c r="J24" s="92">
        <f>F24+H24</f>
        <v>3164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484</v>
      </c>
      <c r="E25" s="87"/>
      <c r="F25" s="88">
        <v>522</v>
      </c>
      <c r="G25" s="87"/>
      <c r="H25" s="88">
        <v>598</v>
      </c>
      <c r="I25" s="87"/>
      <c r="J25" s="90">
        <f>SUM(F25:I25)</f>
        <v>1120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318</v>
      </c>
      <c r="E26" s="87"/>
      <c r="F26" s="88">
        <v>365</v>
      </c>
      <c r="G26" s="87"/>
      <c r="H26" s="88">
        <v>365</v>
      </c>
      <c r="I26" s="87"/>
      <c r="J26" s="86">
        <f>SUM(F26:I26)</f>
        <v>730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802</v>
      </c>
      <c r="E27" s="95"/>
      <c r="F27" s="96">
        <f>F25+F26</f>
        <v>887</v>
      </c>
      <c r="G27" s="95"/>
      <c r="H27" s="96">
        <f>H25+H26</f>
        <v>963</v>
      </c>
      <c r="I27" s="95"/>
      <c r="J27" s="92">
        <f>F27+H27</f>
        <v>1850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1154</v>
      </c>
      <c r="E28" s="87"/>
      <c r="F28" s="88">
        <v>1155</v>
      </c>
      <c r="G28" s="87"/>
      <c r="H28" s="88">
        <v>1361</v>
      </c>
      <c r="I28" s="87"/>
      <c r="J28" s="90">
        <f>SUM(F28:I28)</f>
        <v>2516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299</v>
      </c>
      <c r="E29" s="87"/>
      <c r="F29" s="88">
        <v>318</v>
      </c>
      <c r="G29" s="87"/>
      <c r="H29" s="88">
        <v>355</v>
      </c>
      <c r="I29" s="87"/>
      <c r="J29" s="86">
        <f>SUM(F29:I29)</f>
        <v>673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1453</v>
      </c>
      <c r="E30" s="95"/>
      <c r="F30" s="96">
        <f>F28+F29</f>
        <v>1473</v>
      </c>
      <c r="G30" s="95"/>
      <c r="H30" s="96">
        <f>H28+H29</f>
        <v>1716</v>
      </c>
      <c r="I30" s="95"/>
      <c r="J30" s="92">
        <f>F30+H30</f>
        <v>3189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465</v>
      </c>
      <c r="E31" s="87"/>
      <c r="F31" s="88">
        <v>501</v>
      </c>
      <c r="G31" s="87"/>
      <c r="H31" s="88">
        <v>617</v>
      </c>
      <c r="I31" s="87"/>
      <c r="J31" s="90">
        <f>SUM(F31:I31)</f>
        <v>1118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314</v>
      </c>
      <c r="E32" s="87"/>
      <c r="F32" s="88">
        <v>375</v>
      </c>
      <c r="G32" s="87"/>
      <c r="H32" s="88">
        <v>415</v>
      </c>
      <c r="I32" s="87"/>
      <c r="J32" s="86">
        <f>SUM(F32:I32)</f>
        <v>790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779</v>
      </c>
      <c r="E33" s="95"/>
      <c r="F33" s="96">
        <f>F31+F32</f>
        <v>876</v>
      </c>
      <c r="G33" s="95"/>
      <c r="H33" s="96">
        <f>H31+H32</f>
        <v>1032</v>
      </c>
      <c r="I33" s="95"/>
      <c r="J33" s="92">
        <f>F33+H33</f>
        <v>1908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483</v>
      </c>
      <c r="E34" s="87"/>
      <c r="F34" s="88">
        <v>540</v>
      </c>
      <c r="G34" s="87"/>
      <c r="H34" s="88">
        <v>632</v>
      </c>
      <c r="I34" s="87"/>
      <c r="J34" s="90">
        <f>SUM(F34:I34)</f>
        <v>1172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420</v>
      </c>
      <c r="E35" s="87"/>
      <c r="F35" s="88">
        <v>451</v>
      </c>
      <c r="G35" s="87"/>
      <c r="H35" s="88">
        <v>563</v>
      </c>
      <c r="I35" s="87"/>
      <c r="J35" s="86">
        <f>SUM(F35:I35)</f>
        <v>1014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903</v>
      </c>
      <c r="E36" s="95"/>
      <c r="F36" s="96">
        <f>F34+F35</f>
        <v>991</v>
      </c>
      <c r="G36" s="95"/>
      <c r="H36" s="96">
        <f>H34+H35</f>
        <v>1195</v>
      </c>
      <c r="I36" s="95"/>
      <c r="J36" s="92">
        <f>F36+H36</f>
        <v>2186</v>
      </c>
      <c r="K36" s="95"/>
      <c r="L36" s="79"/>
    </row>
    <row r="37" spans="1:12" ht="33" customHeight="1">
      <c r="A37" s="61"/>
      <c r="B37" s="121" t="s">
        <v>61</v>
      </c>
      <c r="C37" s="122"/>
      <c r="D37" s="116">
        <f>D19+D21+D24+D27+D30+D33+D36</f>
        <v>24328</v>
      </c>
      <c r="E37" s="117"/>
      <c r="F37" s="116">
        <f>F19+F21+F24+F27+F30+F33+F36</f>
        <v>25217</v>
      </c>
      <c r="G37" s="117"/>
      <c r="H37" s="116">
        <f>H19+H21+H24+H27+H30+H33+H36</f>
        <v>29673</v>
      </c>
      <c r="I37" s="117"/>
      <c r="J37" s="116">
        <f>J19+J21+J24+J27+J30+J33+J36</f>
        <v>54890</v>
      </c>
      <c r="K37" s="117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75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5</v>
      </c>
      <c r="M4" s="57">
        <f>SUM(K4+L4)</f>
        <v>5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5</v>
      </c>
      <c r="L5" s="41">
        <v>22</v>
      </c>
      <c r="M5" s="57">
        <f aca="true" t="shared" si="0" ref="M5:M21">SUM(K5+L5)</f>
        <v>27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37</v>
      </c>
      <c r="L6" s="41">
        <v>193</v>
      </c>
      <c r="M6" s="57">
        <f t="shared" si="0"/>
        <v>230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168</v>
      </c>
      <c r="L7" s="41">
        <v>633</v>
      </c>
      <c r="M7" s="57">
        <f t="shared" si="0"/>
        <v>801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541</v>
      </c>
      <c r="L8" s="41">
        <v>1367</v>
      </c>
      <c r="M8" s="57">
        <f t="shared" si="0"/>
        <v>1908</v>
      </c>
      <c r="N8" s="8"/>
    </row>
    <row r="9" spans="1:14" ht="22.5" customHeight="1">
      <c r="A9" s="15"/>
      <c r="B9" s="102">
        <f>C9+E9+G9</f>
        <v>25403</v>
      </c>
      <c r="C9" s="25">
        <v>3010</v>
      </c>
      <c r="D9" s="51">
        <f>SUM(C9/B9)</f>
        <v>0.11848994213281897</v>
      </c>
      <c r="E9" s="46">
        <v>14984</v>
      </c>
      <c r="F9" s="52">
        <f>SUM(E9/B9)</f>
        <v>0.5898515923316143</v>
      </c>
      <c r="G9" s="2">
        <v>7409</v>
      </c>
      <c r="H9" s="53">
        <f>SUM(G9/B9)</f>
        <v>0.2916584655355667</v>
      </c>
      <c r="I9" s="6"/>
      <c r="J9" s="105" t="s">
        <v>32</v>
      </c>
      <c r="K9" s="41">
        <v>1233</v>
      </c>
      <c r="L9" s="41">
        <v>2082</v>
      </c>
      <c r="M9" s="57">
        <f t="shared" si="0"/>
        <v>3315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1706</v>
      </c>
      <c r="L10" s="41">
        <v>2435</v>
      </c>
      <c r="M10" s="57">
        <f t="shared" si="0"/>
        <v>4141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1834</v>
      </c>
      <c r="L11" s="41">
        <v>2434</v>
      </c>
      <c r="M11" s="57">
        <f t="shared" si="0"/>
        <v>4268</v>
      </c>
      <c r="N11" s="8"/>
    </row>
    <row r="12" spans="1:14" ht="22.5" customHeight="1">
      <c r="A12" s="15"/>
      <c r="B12" s="102">
        <f>C12+E12+G12</f>
        <v>30003</v>
      </c>
      <c r="C12" s="25">
        <v>2901</v>
      </c>
      <c r="D12" s="51">
        <f>SUM(C12/B12)</f>
        <v>0.09669033096690331</v>
      </c>
      <c r="E12" s="46">
        <v>15588</v>
      </c>
      <c r="F12" s="52">
        <f>SUM(E12/B12)</f>
        <v>0.5195480451954805</v>
      </c>
      <c r="G12" s="37">
        <v>11514</v>
      </c>
      <c r="H12" s="53">
        <f>SUM(G12/B12)</f>
        <v>0.38376162383761625</v>
      </c>
      <c r="I12" s="6"/>
      <c r="J12" s="105" t="s">
        <v>35</v>
      </c>
      <c r="K12" s="41">
        <v>1885</v>
      </c>
      <c r="L12" s="41">
        <v>2343</v>
      </c>
      <c r="M12" s="57">
        <f t="shared" si="0"/>
        <v>4228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2434</v>
      </c>
      <c r="L13" s="42">
        <v>2666</v>
      </c>
      <c r="M13" s="58">
        <f t="shared" si="0"/>
        <v>5100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2277</v>
      </c>
      <c r="L14" s="42">
        <v>2392</v>
      </c>
      <c r="M14" s="58">
        <f t="shared" si="0"/>
        <v>4669</v>
      </c>
      <c r="N14" s="8"/>
    </row>
    <row r="15" spans="1:14" ht="22.5" customHeight="1">
      <c r="A15" s="15"/>
      <c r="B15" s="103">
        <f>C15+E15+G15</f>
        <v>55406</v>
      </c>
      <c r="C15" s="25">
        <f>SUM(C9:C13)</f>
        <v>5911</v>
      </c>
      <c r="D15" s="54">
        <f>SUM(C15/B15)</f>
        <v>0.1066851965491102</v>
      </c>
      <c r="E15" s="49">
        <f>SUM(E9:E13)</f>
        <v>30572</v>
      </c>
      <c r="F15" s="55">
        <f>SUM(E15/B15)</f>
        <v>0.551781395516731</v>
      </c>
      <c r="G15" s="4">
        <f>SUM(G9:G13)</f>
        <v>18923</v>
      </c>
      <c r="H15" s="56">
        <f>SUM(G15/B15)</f>
        <v>0.34153340793415876</v>
      </c>
      <c r="I15" s="18"/>
      <c r="J15" s="106" t="s">
        <v>38</v>
      </c>
      <c r="K15" s="42">
        <v>1786</v>
      </c>
      <c r="L15" s="42">
        <v>1730</v>
      </c>
      <c r="M15" s="58">
        <f t="shared" si="0"/>
        <v>3516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1379</v>
      </c>
      <c r="L16" s="42">
        <v>1493</v>
      </c>
      <c r="M16" s="58">
        <f t="shared" si="0"/>
        <v>2872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1240</v>
      </c>
      <c r="L17" s="42">
        <v>1332</v>
      </c>
      <c r="M17" s="58">
        <f t="shared" si="0"/>
        <v>2572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1430</v>
      </c>
      <c r="L18" s="42">
        <v>1443</v>
      </c>
      <c r="M18" s="58">
        <f t="shared" si="0"/>
        <v>2873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1322</v>
      </c>
      <c r="L19" s="42">
        <v>1283</v>
      </c>
      <c r="M19" s="58">
        <f t="shared" si="0"/>
        <v>2605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1043</v>
      </c>
      <c r="L20" s="42">
        <v>1048</v>
      </c>
      <c r="M20" s="58">
        <f t="shared" si="0"/>
        <v>2091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930</v>
      </c>
      <c r="L21" s="42">
        <v>1046</v>
      </c>
      <c r="M21" s="58">
        <f t="shared" si="0"/>
        <v>1976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1143</v>
      </c>
      <c r="L22" s="42">
        <v>1155</v>
      </c>
      <c r="M22" s="58">
        <f>SUM(K22:L22)</f>
        <v>2298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1140</v>
      </c>
      <c r="L23" s="59">
        <v>1106</v>
      </c>
      <c r="M23" s="60">
        <f>SUM(K23:L23)</f>
        <v>2246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992</v>
      </c>
      <c r="L24" s="59">
        <v>948</v>
      </c>
      <c r="M24" s="60">
        <f>SUM(K24+L24)</f>
        <v>1940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878</v>
      </c>
      <c r="L25" s="59">
        <v>847</v>
      </c>
      <c r="M25" s="60">
        <f>SUM(K25+L25)</f>
        <v>1725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25403</v>
      </c>
      <c r="L26" s="104">
        <f>SUM(L4:L25)</f>
        <v>30003</v>
      </c>
      <c r="M26" s="104">
        <f>SUM(M4:M25)</f>
        <v>55406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  <mergeCell ref="G5:H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B23" sqref="B23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84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4</v>
      </c>
      <c r="M4" s="57">
        <f>SUM(K4+L4)</f>
        <v>4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5</v>
      </c>
      <c r="L5" s="41">
        <v>32</v>
      </c>
      <c r="M5" s="57">
        <f aca="true" t="shared" si="0" ref="M5:M21">SUM(K5+L5)</f>
        <v>37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32</v>
      </c>
      <c r="L6" s="41">
        <v>190</v>
      </c>
      <c r="M6" s="57">
        <f t="shared" si="0"/>
        <v>222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177</v>
      </c>
      <c r="L7" s="41">
        <v>642</v>
      </c>
      <c r="M7" s="57">
        <f t="shared" si="0"/>
        <v>819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579</v>
      </c>
      <c r="L8" s="41">
        <v>1410</v>
      </c>
      <c r="M8" s="57">
        <f t="shared" si="0"/>
        <v>1989</v>
      </c>
      <c r="N8" s="8"/>
    </row>
    <row r="9" spans="1:14" ht="22.5" customHeight="1">
      <c r="A9" s="15"/>
      <c r="B9" s="102">
        <f>C9+E9+G9</f>
        <v>25217</v>
      </c>
      <c r="C9" s="25">
        <v>2937</v>
      </c>
      <c r="D9" s="51">
        <f>SUM(C9/B9)</f>
        <v>0.11646904865765158</v>
      </c>
      <c r="E9" s="46">
        <v>14936</v>
      </c>
      <c r="F9" s="52">
        <f>SUM(E9/B9)</f>
        <v>0.5922988460165761</v>
      </c>
      <c r="G9" s="2">
        <v>7344</v>
      </c>
      <c r="H9" s="53">
        <f>SUM(G9/B9)</f>
        <v>0.2912321053257723</v>
      </c>
      <c r="I9" s="6"/>
      <c r="J9" s="105" t="s">
        <v>32</v>
      </c>
      <c r="K9" s="41">
        <v>1233</v>
      </c>
      <c r="L9" s="41">
        <v>2067</v>
      </c>
      <c r="M9" s="57">
        <f t="shared" si="0"/>
        <v>3300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1732</v>
      </c>
      <c r="L10" s="41">
        <v>2434</v>
      </c>
      <c r="M10" s="57">
        <f t="shared" si="0"/>
        <v>4166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1787</v>
      </c>
      <c r="L11" s="41">
        <v>2376</v>
      </c>
      <c r="M11" s="57">
        <f t="shared" si="0"/>
        <v>4163</v>
      </c>
      <c r="N11" s="8"/>
    </row>
    <row r="12" spans="1:14" ht="22.5" customHeight="1">
      <c r="A12" s="15"/>
      <c r="B12" s="102">
        <f>C12+E12+G12</f>
        <v>29673</v>
      </c>
      <c r="C12" s="25">
        <v>2829</v>
      </c>
      <c r="D12" s="51">
        <f>SUM(C12/B12)</f>
        <v>0.09533919725002528</v>
      </c>
      <c r="E12" s="46">
        <v>15442</v>
      </c>
      <c r="F12" s="52">
        <f>SUM(E12/B12)</f>
        <v>0.5204057560745459</v>
      </c>
      <c r="G12" s="37">
        <v>11402</v>
      </c>
      <c r="H12" s="53">
        <f>SUM(G12/B12)</f>
        <v>0.38425504667542887</v>
      </c>
      <c r="I12" s="6"/>
      <c r="J12" s="105" t="s">
        <v>35</v>
      </c>
      <c r="K12" s="41">
        <v>1799</v>
      </c>
      <c r="L12" s="41">
        <v>2247</v>
      </c>
      <c r="M12" s="57">
        <f t="shared" si="0"/>
        <v>4046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2602</v>
      </c>
      <c r="L13" s="42">
        <v>2795</v>
      </c>
      <c r="M13" s="58">
        <f t="shared" si="0"/>
        <v>5397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2208</v>
      </c>
      <c r="L14" s="42">
        <v>2309</v>
      </c>
      <c r="M14" s="58">
        <f t="shared" si="0"/>
        <v>4517</v>
      </c>
      <c r="N14" s="8"/>
    </row>
    <row r="15" spans="1:14" ht="22.5" customHeight="1">
      <c r="A15" s="15"/>
      <c r="B15" s="103">
        <f>C15+E15+G15</f>
        <v>54890</v>
      </c>
      <c r="C15" s="25">
        <f>SUM(C9:C13)</f>
        <v>5766</v>
      </c>
      <c r="D15" s="54">
        <f>SUM(C15/B15)</f>
        <v>0.10504645654946256</v>
      </c>
      <c r="E15" s="49">
        <f>SUM(E9:E13)</f>
        <v>30378</v>
      </c>
      <c r="F15" s="55">
        <f>SUM(E15/B15)</f>
        <v>0.5534341410092913</v>
      </c>
      <c r="G15" s="4">
        <f>SUM(G9:G13)</f>
        <v>18746</v>
      </c>
      <c r="H15" s="56">
        <f>SUM(G15/B15)</f>
        <v>0.3415194024412461</v>
      </c>
      <c r="I15" s="18"/>
      <c r="J15" s="106" t="s">
        <v>38</v>
      </c>
      <c r="K15" s="42">
        <v>1677</v>
      </c>
      <c r="L15" s="42">
        <v>1677</v>
      </c>
      <c r="M15" s="58">
        <f t="shared" si="0"/>
        <v>3354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1347</v>
      </c>
      <c r="L16" s="42">
        <v>1471</v>
      </c>
      <c r="M16" s="58">
        <f t="shared" si="0"/>
        <v>2818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1235</v>
      </c>
      <c r="L17" s="42">
        <v>1321</v>
      </c>
      <c r="M17" s="58">
        <f t="shared" si="0"/>
        <v>2556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1495</v>
      </c>
      <c r="L18" s="42">
        <v>1451</v>
      </c>
      <c r="M18" s="58">
        <f t="shared" si="0"/>
        <v>2946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1257</v>
      </c>
      <c r="L19" s="42">
        <v>1240</v>
      </c>
      <c r="M19" s="58">
        <f t="shared" si="0"/>
        <v>2497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1025</v>
      </c>
      <c r="L20" s="42">
        <v>997</v>
      </c>
      <c r="M20" s="58">
        <f t="shared" si="0"/>
        <v>2022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905</v>
      </c>
      <c r="L21" s="42">
        <v>1040</v>
      </c>
      <c r="M21" s="58">
        <f t="shared" si="0"/>
        <v>1945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1185</v>
      </c>
      <c r="L22" s="42">
        <v>1141</v>
      </c>
      <c r="M22" s="58">
        <f>SUM(K22:L22)</f>
        <v>2326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1128</v>
      </c>
      <c r="L23" s="59">
        <v>1093</v>
      </c>
      <c r="M23" s="60">
        <f>SUM(K23:L23)</f>
        <v>2221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969</v>
      </c>
      <c r="L24" s="59">
        <v>921</v>
      </c>
      <c r="M24" s="60">
        <f>SUM(K24+L24)</f>
        <v>1890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840</v>
      </c>
      <c r="L25" s="59">
        <v>815</v>
      </c>
      <c r="M25" s="60">
        <f>SUM(K25+L25)</f>
        <v>1655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25217</v>
      </c>
      <c r="L26" s="104">
        <f>SUM(L4:L25)</f>
        <v>29673</v>
      </c>
      <c r="M26" s="104">
        <f>SUM(M4:M25)</f>
        <v>54890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9" activePane="bottomLeft" state="frozen"/>
      <selection pane="topLeft" activeCell="O21" sqref="O21"/>
      <selection pane="bottomLeft" activeCell="C1" sqref="C1:J1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22.5" customHeight="1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22.5" customHeight="1">
      <c r="A3" s="61"/>
      <c r="B3" s="61"/>
      <c r="C3" s="131" t="s">
        <v>85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7525</v>
      </c>
      <c r="E6" s="67"/>
      <c r="F6" s="68">
        <v>7148</v>
      </c>
      <c r="G6" s="69"/>
      <c r="H6" s="68">
        <v>8837</v>
      </c>
      <c r="I6" s="70"/>
      <c r="J6" s="68">
        <f aca="true" t="shared" si="0" ref="J6:J18">F6+H6</f>
        <v>15985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5459</v>
      </c>
      <c r="E7" s="73"/>
      <c r="F7" s="74">
        <v>5797</v>
      </c>
      <c r="G7" s="75"/>
      <c r="H7" s="74">
        <v>6559</v>
      </c>
      <c r="I7" s="67"/>
      <c r="J7" s="68">
        <f t="shared" si="0"/>
        <v>12356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979</v>
      </c>
      <c r="E8" s="127"/>
      <c r="F8" s="128">
        <v>1025</v>
      </c>
      <c r="G8" s="129"/>
      <c r="H8" s="126">
        <v>1139</v>
      </c>
      <c r="I8" s="127"/>
      <c r="J8" s="128">
        <f t="shared" si="0"/>
        <v>2164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657</v>
      </c>
      <c r="E9" s="127"/>
      <c r="F9" s="128">
        <v>802</v>
      </c>
      <c r="G9" s="129"/>
      <c r="H9" s="126">
        <v>912</v>
      </c>
      <c r="I9" s="127"/>
      <c r="J9" s="128">
        <f t="shared" si="0"/>
        <v>1714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1665</v>
      </c>
      <c r="E10" s="84"/>
      <c r="F10" s="86">
        <v>1882</v>
      </c>
      <c r="G10" s="83"/>
      <c r="H10" s="86">
        <v>2224</v>
      </c>
      <c r="I10" s="82"/>
      <c r="J10" s="85">
        <f t="shared" si="0"/>
        <v>4106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1394</v>
      </c>
      <c r="E11" s="84"/>
      <c r="F11" s="86">
        <v>1471</v>
      </c>
      <c r="G11" s="83"/>
      <c r="H11" s="86">
        <v>1739</v>
      </c>
      <c r="I11" s="82"/>
      <c r="J11" s="85">
        <f t="shared" si="0"/>
        <v>3210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65</v>
      </c>
      <c r="E12" s="127"/>
      <c r="F12" s="128">
        <v>61</v>
      </c>
      <c r="G12" s="129"/>
      <c r="H12" s="126">
        <v>88</v>
      </c>
      <c r="I12" s="127"/>
      <c r="J12" s="128">
        <f t="shared" si="0"/>
        <v>149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605</v>
      </c>
      <c r="E13" s="73"/>
      <c r="F13" s="74">
        <v>660</v>
      </c>
      <c r="G13" s="75"/>
      <c r="H13" s="74">
        <v>780</v>
      </c>
      <c r="I13" s="67"/>
      <c r="J13" s="68">
        <f t="shared" si="0"/>
        <v>1440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983</v>
      </c>
      <c r="E14" s="73"/>
      <c r="F14" s="74">
        <v>1066</v>
      </c>
      <c r="G14" s="75"/>
      <c r="H14" s="74">
        <v>1225</v>
      </c>
      <c r="I14" s="67"/>
      <c r="J14" s="68">
        <f t="shared" si="0"/>
        <v>2291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305</v>
      </c>
      <c r="E15" s="73"/>
      <c r="F15" s="74">
        <v>408</v>
      </c>
      <c r="G15" s="75"/>
      <c r="H15" s="74">
        <v>484</v>
      </c>
      <c r="I15" s="67"/>
      <c r="J15" s="68">
        <f t="shared" si="0"/>
        <v>892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72</v>
      </c>
      <c r="E16" s="73"/>
      <c r="F16" s="74">
        <v>84</v>
      </c>
      <c r="G16" s="75"/>
      <c r="H16" s="74">
        <v>103</v>
      </c>
      <c r="I16" s="67"/>
      <c r="J16" s="68">
        <f t="shared" si="0"/>
        <v>187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5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517</v>
      </c>
      <c r="E18" s="73"/>
      <c r="F18" s="74">
        <v>530</v>
      </c>
      <c r="G18" s="75"/>
      <c r="H18" s="74">
        <v>476</v>
      </c>
      <c r="I18" s="67"/>
      <c r="J18" s="74">
        <f t="shared" si="0"/>
        <v>1006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18530</v>
      </c>
      <c r="E19" s="91"/>
      <c r="F19" s="92">
        <f>SUM(F6+F7+F10+F11+F13+F14+F15+F16+F17+F18)</f>
        <v>19048</v>
      </c>
      <c r="G19" s="93"/>
      <c r="H19" s="92">
        <f>SUM(H6+H7+H10+H11+H13+H14+H15+H16+H17+H18)</f>
        <v>22432</v>
      </c>
      <c r="I19" s="94"/>
      <c r="J19" s="92">
        <f>SUM(J6+J7+J10+J11+J13+J14+J15+J16+J17+J18)</f>
        <v>41480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455</v>
      </c>
      <c r="E20" s="87"/>
      <c r="F20" s="88">
        <v>461</v>
      </c>
      <c r="G20" s="87"/>
      <c r="H20" s="88">
        <v>574</v>
      </c>
      <c r="I20" s="87"/>
      <c r="J20" s="86">
        <f>SUM(F20:I20)</f>
        <v>1035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455</v>
      </c>
      <c r="E21" s="95"/>
      <c r="F21" s="96">
        <f>F20</f>
        <v>461</v>
      </c>
      <c r="G21" s="95"/>
      <c r="H21" s="96">
        <f>H20</f>
        <v>574</v>
      </c>
      <c r="I21" s="95"/>
      <c r="J21" s="97">
        <f>SUM(F21:I21)</f>
        <v>1035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517</v>
      </c>
      <c r="E22" s="87"/>
      <c r="F22" s="88">
        <v>522</v>
      </c>
      <c r="G22" s="87"/>
      <c r="H22" s="88">
        <v>650</v>
      </c>
      <c r="I22" s="87"/>
      <c r="J22" s="86">
        <f>SUM(F22:I22)</f>
        <v>1172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859</v>
      </c>
      <c r="E23" s="87"/>
      <c r="F23" s="89">
        <v>931</v>
      </c>
      <c r="G23" s="87"/>
      <c r="H23" s="89">
        <v>1054</v>
      </c>
      <c r="I23" s="87"/>
      <c r="J23" s="86">
        <f>SUM(F23:I23)</f>
        <v>1985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1376</v>
      </c>
      <c r="E24" s="95"/>
      <c r="F24" s="96">
        <f>F22+F23</f>
        <v>1453</v>
      </c>
      <c r="G24" s="95"/>
      <c r="H24" s="96">
        <f>H22+H23</f>
        <v>1704</v>
      </c>
      <c r="I24" s="95"/>
      <c r="J24" s="92">
        <f>F24+H24</f>
        <v>3157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484</v>
      </c>
      <c r="E25" s="87"/>
      <c r="F25" s="88">
        <v>520</v>
      </c>
      <c r="G25" s="87"/>
      <c r="H25" s="88">
        <v>593</v>
      </c>
      <c r="I25" s="87"/>
      <c r="J25" s="90">
        <f>SUM(F25:I25)</f>
        <v>1113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317</v>
      </c>
      <c r="E26" s="87"/>
      <c r="F26" s="88">
        <v>363</v>
      </c>
      <c r="G26" s="87"/>
      <c r="H26" s="88">
        <v>364</v>
      </c>
      <c r="I26" s="87"/>
      <c r="J26" s="86">
        <f>SUM(F26:I26)</f>
        <v>727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801</v>
      </c>
      <c r="E27" s="95"/>
      <c r="F27" s="96">
        <f>F25+F26</f>
        <v>883</v>
      </c>
      <c r="G27" s="95"/>
      <c r="H27" s="96">
        <f>H25+H26</f>
        <v>957</v>
      </c>
      <c r="I27" s="95"/>
      <c r="J27" s="92">
        <f>F27+H27</f>
        <v>1840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1151</v>
      </c>
      <c r="E28" s="87"/>
      <c r="F28" s="88">
        <v>1152</v>
      </c>
      <c r="G28" s="87"/>
      <c r="H28" s="88">
        <v>1356</v>
      </c>
      <c r="I28" s="87"/>
      <c r="J28" s="90">
        <f>SUM(F28:I28)</f>
        <v>2508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298</v>
      </c>
      <c r="E29" s="87"/>
      <c r="F29" s="88">
        <v>317</v>
      </c>
      <c r="G29" s="87"/>
      <c r="H29" s="88">
        <v>357</v>
      </c>
      <c r="I29" s="87"/>
      <c r="J29" s="86">
        <f>SUM(F29:I29)</f>
        <v>674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1449</v>
      </c>
      <c r="E30" s="95"/>
      <c r="F30" s="96">
        <f>F28+F29</f>
        <v>1469</v>
      </c>
      <c r="G30" s="95"/>
      <c r="H30" s="96">
        <f>H28+H29</f>
        <v>1713</v>
      </c>
      <c r="I30" s="95"/>
      <c r="J30" s="92">
        <f>F30+H30</f>
        <v>3182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464</v>
      </c>
      <c r="E31" s="87"/>
      <c r="F31" s="88">
        <v>502</v>
      </c>
      <c r="G31" s="87"/>
      <c r="H31" s="88">
        <v>614</v>
      </c>
      <c r="I31" s="87"/>
      <c r="J31" s="90">
        <f>SUM(F31:I31)</f>
        <v>1116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315</v>
      </c>
      <c r="E32" s="87"/>
      <c r="F32" s="88">
        <v>374</v>
      </c>
      <c r="G32" s="87"/>
      <c r="H32" s="88">
        <v>415</v>
      </c>
      <c r="I32" s="87"/>
      <c r="J32" s="86">
        <f>SUM(F32:I32)</f>
        <v>789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779</v>
      </c>
      <c r="E33" s="95"/>
      <c r="F33" s="96">
        <f>F31+F32</f>
        <v>876</v>
      </c>
      <c r="G33" s="95"/>
      <c r="H33" s="96">
        <f>H31+H32</f>
        <v>1029</v>
      </c>
      <c r="I33" s="95"/>
      <c r="J33" s="92">
        <f>F33+H33</f>
        <v>1905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483</v>
      </c>
      <c r="E34" s="87"/>
      <c r="F34" s="88">
        <v>543</v>
      </c>
      <c r="G34" s="87"/>
      <c r="H34" s="88">
        <v>629</v>
      </c>
      <c r="I34" s="87"/>
      <c r="J34" s="90">
        <f>SUM(F34:I34)</f>
        <v>1172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420</v>
      </c>
      <c r="E35" s="87"/>
      <c r="F35" s="88">
        <v>454</v>
      </c>
      <c r="G35" s="87"/>
      <c r="H35" s="88">
        <v>559</v>
      </c>
      <c r="I35" s="87"/>
      <c r="J35" s="86">
        <f>SUM(F35:I35)</f>
        <v>1013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903</v>
      </c>
      <c r="E36" s="95"/>
      <c r="F36" s="96">
        <f>F34+F35</f>
        <v>997</v>
      </c>
      <c r="G36" s="95"/>
      <c r="H36" s="96">
        <f>H34+H35</f>
        <v>1188</v>
      </c>
      <c r="I36" s="95"/>
      <c r="J36" s="92">
        <f>F36+H36</f>
        <v>2185</v>
      </c>
      <c r="K36" s="95"/>
      <c r="L36" s="79"/>
    </row>
    <row r="37" spans="1:12" ht="33" customHeight="1">
      <c r="A37" s="61"/>
      <c r="B37" s="121" t="s">
        <v>61</v>
      </c>
      <c r="C37" s="122"/>
      <c r="D37" s="116">
        <f>D19+D21+D24+D27+D30+D33+D36</f>
        <v>24293</v>
      </c>
      <c r="E37" s="117"/>
      <c r="F37" s="116">
        <f>F19+F21+F24+F27+F30+F33+F36</f>
        <v>25187</v>
      </c>
      <c r="G37" s="117"/>
      <c r="H37" s="116">
        <f>H19+H21+H24+H27+H30+H33+H36</f>
        <v>29597</v>
      </c>
      <c r="I37" s="117"/>
      <c r="J37" s="116">
        <f>J19+J21+J24+J27+J30+J33+J36</f>
        <v>54784</v>
      </c>
      <c r="K37" s="117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C23" sqref="C23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85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3</v>
      </c>
      <c r="M4" s="57">
        <f>SUM(K4+L4)</f>
        <v>3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6</v>
      </c>
      <c r="L5" s="41">
        <v>33</v>
      </c>
      <c r="M5" s="57">
        <f aca="true" t="shared" si="0" ref="M5:M21">SUM(K5+L5)</f>
        <v>39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33</v>
      </c>
      <c r="L6" s="41">
        <v>184</v>
      </c>
      <c r="M6" s="57">
        <f t="shared" si="0"/>
        <v>217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175</v>
      </c>
      <c r="L7" s="41">
        <v>641</v>
      </c>
      <c r="M7" s="57">
        <f t="shared" si="0"/>
        <v>816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590</v>
      </c>
      <c r="L8" s="41">
        <v>1421</v>
      </c>
      <c r="M8" s="57">
        <f t="shared" si="0"/>
        <v>2011</v>
      </c>
      <c r="N8" s="8"/>
    </row>
    <row r="9" spans="1:14" ht="22.5" customHeight="1">
      <c r="A9" s="15"/>
      <c r="B9" s="102">
        <f>C9+E9+G9</f>
        <v>25187</v>
      </c>
      <c r="C9" s="25">
        <v>2918</v>
      </c>
      <c r="D9" s="51">
        <f>SUM(C9/B9)</f>
        <v>0.11585341644499146</v>
      </c>
      <c r="E9" s="46">
        <v>14940</v>
      </c>
      <c r="F9" s="52">
        <f>SUM(E9/B9)</f>
        <v>0.5931631397149323</v>
      </c>
      <c r="G9" s="2">
        <v>7329</v>
      </c>
      <c r="H9" s="53">
        <f>SUM(G9/B9)</f>
        <v>0.29098344384007624</v>
      </c>
      <c r="I9" s="6"/>
      <c r="J9" s="105" t="s">
        <v>32</v>
      </c>
      <c r="K9" s="41">
        <v>1238</v>
      </c>
      <c r="L9" s="41">
        <v>2059</v>
      </c>
      <c r="M9" s="57">
        <f t="shared" si="0"/>
        <v>3297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1738</v>
      </c>
      <c r="L10" s="41">
        <v>2432</v>
      </c>
      <c r="M10" s="57">
        <f t="shared" si="0"/>
        <v>4170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1767</v>
      </c>
      <c r="L11" s="41">
        <v>2388</v>
      </c>
      <c r="M11" s="57">
        <f t="shared" si="0"/>
        <v>4155</v>
      </c>
      <c r="N11" s="8"/>
    </row>
    <row r="12" spans="1:14" ht="22.5" customHeight="1">
      <c r="A12" s="15"/>
      <c r="B12" s="102">
        <f>C12+E12+G12</f>
        <v>29597</v>
      </c>
      <c r="C12" s="25">
        <v>2813</v>
      </c>
      <c r="D12" s="51">
        <f>SUM(C12/B12)</f>
        <v>0.09504341656248944</v>
      </c>
      <c r="E12" s="46">
        <v>15412</v>
      </c>
      <c r="F12" s="52">
        <f>SUM(E12/B12)</f>
        <v>0.520728452207994</v>
      </c>
      <c r="G12" s="37">
        <v>11372</v>
      </c>
      <c r="H12" s="53">
        <f>SUM(G12/B12)</f>
        <v>0.3842281312295165</v>
      </c>
      <c r="I12" s="6"/>
      <c r="J12" s="105" t="s">
        <v>35</v>
      </c>
      <c r="K12" s="41">
        <v>1782</v>
      </c>
      <c r="L12" s="41">
        <v>2211</v>
      </c>
      <c r="M12" s="57">
        <f t="shared" si="0"/>
        <v>3993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2628</v>
      </c>
      <c r="L13" s="42">
        <v>2814</v>
      </c>
      <c r="M13" s="58">
        <f t="shared" si="0"/>
        <v>5442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2186</v>
      </c>
      <c r="L14" s="42">
        <v>2297</v>
      </c>
      <c r="M14" s="58">
        <f t="shared" si="0"/>
        <v>4483</v>
      </c>
      <c r="N14" s="8"/>
    </row>
    <row r="15" spans="1:14" ht="22.5" customHeight="1">
      <c r="A15" s="15"/>
      <c r="B15" s="103">
        <f>C15+E15+G15</f>
        <v>54784</v>
      </c>
      <c r="C15" s="25">
        <f>SUM(C9:C13)</f>
        <v>5731</v>
      </c>
      <c r="D15" s="54">
        <f>SUM(C15/B15)</f>
        <v>0.10461083528037383</v>
      </c>
      <c r="E15" s="49">
        <f>SUM(E9:E13)</f>
        <v>30352</v>
      </c>
      <c r="F15" s="55">
        <f>SUM(E15/B15)</f>
        <v>0.5540303738317757</v>
      </c>
      <c r="G15" s="4">
        <f>SUM(G9:G13)</f>
        <v>18701</v>
      </c>
      <c r="H15" s="56">
        <f>SUM(G15/B15)</f>
        <v>0.3413587908878505</v>
      </c>
      <c r="I15" s="18"/>
      <c r="J15" s="106" t="s">
        <v>38</v>
      </c>
      <c r="K15" s="42">
        <v>1677</v>
      </c>
      <c r="L15" s="42">
        <v>1667</v>
      </c>
      <c r="M15" s="58">
        <f t="shared" si="0"/>
        <v>3344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1334</v>
      </c>
      <c r="L16" s="42">
        <v>1455</v>
      </c>
      <c r="M16" s="58">
        <f t="shared" si="0"/>
        <v>2789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1255</v>
      </c>
      <c r="L17" s="42">
        <v>1334</v>
      </c>
      <c r="M17" s="58">
        <f t="shared" si="0"/>
        <v>2589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1502</v>
      </c>
      <c r="L18" s="42">
        <v>1437</v>
      </c>
      <c r="M18" s="58">
        <f t="shared" si="0"/>
        <v>2939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1236</v>
      </c>
      <c r="L19" s="42">
        <v>1237</v>
      </c>
      <c r="M19" s="58">
        <f t="shared" si="0"/>
        <v>2473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1021</v>
      </c>
      <c r="L20" s="42">
        <v>1005</v>
      </c>
      <c r="M20" s="58">
        <f t="shared" si="0"/>
        <v>2026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902</v>
      </c>
      <c r="L21" s="42">
        <v>1017</v>
      </c>
      <c r="M21" s="58">
        <f t="shared" si="0"/>
        <v>1919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1199</v>
      </c>
      <c r="L22" s="42">
        <v>1149</v>
      </c>
      <c r="M22" s="58">
        <f>SUM(K22:L22)</f>
        <v>2348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1114</v>
      </c>
      <c r="L23" s="59">
        <v>1089</v>
      </c>
      <c r="M23" s="60">
        <f>SUM(K23:L23)</f>
        <v>2203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972</v>
      </c>
      <c r="L24" s="59">
        <v>923</v>
      </c>
      <c r="M24" s="60">
        <f>SUM(K24+L24)</f>
        <v>1895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832</v>
      </c>
      <c r="L25" s="59">
        <v>801</v>
      </c>
      <c r="M25" s="60">
        <f>SUM(K25+L25)</f>
        <v>1633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25187</v>
      </c>
      <c r="L26" s="104">
        <f>SUM(L4:L25)</f>
        <v>29597</v>
      </c>
      <c r="M26" s="104">
        <f>SUM(M4:M25)</f>
        <v>54784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C1" sqref="C1:J1"/>
    </sheetView>
  </sheetViews>
  <sheetFormatPr defaultColWidth="9.00390625" defaultRowHeight="13.5"/>
  <cols>
    <col min="1" max="1" width="4.625" style="0" customWidth="1"/>
    <col min="2" max="2" width="12.125" style="0" customWidth="1"/>
    <col min="3" max="3" width="13.875" style="0" customWidth="1"/>
    <col min="4" max="4" width="10.375" style="0" customWidth="1"/>
    <col min="5" max="5" width="4.375" style="0" customWidth="1"/>
    <col min="6" max="6" width="10.375" style="0" customWidth="1"/>
    <col min="7" max="7" width="4.375" style="0" customWidth="1"/>
    <col min="8" max="8" width="10.375" style="0" customWidth="1"/>
    <col min="9" max="9" width="4.375" style="0" customWidth="1"/>
    <col min="10" max="10" width="10.375" style="0" customWidth="1"/>
    <col min="11" max="11" width="4.375" style="0" customWidth="1"/>
    <col min="12" max="12" width="4.50390625" style="0" customWidth="1"/>
  </cols>
  <sheetData>
    <row r="1" spans="1:12" ht="24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17.25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17.25">
      <c r="A3" s="61"/>
      <c r="B3" s="61"/>
      <c r="C3" s="131" t="s">
        <v>86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7.25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7501</v>
      </c>
      <c r="E6" s="67"/>
      <c r="F6" s="68">
        <v>7120</v>
      </c>
      <c r="G6" s="69"/>
      <c r="H6" s="68">
        <v>8782</v>
      </c>
      <c r="I6" s="70"/>
      <c r="J6" s="68">
        <f aca="true" t="shared" si="0" ref="J6:J18">F6+H6</f>
        <v>15902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5446</v>
      </c>
      <c r="E7" s="73"/>
      <c r="F7" s="74">
        <v>5754</v>
      </c>
      <c r="G7" s="75"/>
      <c r="H7" s="74">
        <v>6528</v>
      </c>
      <c r="I7" s="67"/>
      <c r="J7" s="68">
        <f t="shared" si="0"/>
        <v>12282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985</v>
      </c>
      <c r="E8" s="127"/>
      <c r="F8" s="128">
        <v>1022</v>
      </c>
      <c r="G8" s="129"/>
      <c r="H8" s="126">
        <v>1135</v>
      </c>
      <c r="I8" s="127"/>
      <c r="J8" s="128">
        <f t="shared" si="0"/>
        <v>2157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656</v>
      </c>
      <c r="E9" s="127"/>
      <c r="F9" s="128">
        <v>793</v>
      </c>
      <c r="G9" s="129"/>
      <c r="H9" s="126">
        <v>907</v>
      </c>
      <c r="I9" s="127"/>
      <c r="J9" s="128">
        <f t="shared" si="0"/>
        <v>1700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1665</v>
      </c>
      <c r="E10" s="84"/>
      <c r="F10" s="86">
        <v>1869</v>
      </c>
      <c r="G10" s="83"/>
      <c r="H10" s="86">
        <v>2222</v>
      </c>
      <c r="I10" s="82"/>
      <c r="J10" s="85">
        <f t="shared" si="0"/>
        <v>4091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1389</v>
      </c>
      <c r="E11" s="84"/>
      <c r="F11" s="86">
        <v>1462</v>
      </c>
      <c r="G11" s="83"/>
      <c r="H11" s="86">
        <v>1737</v>
      </c>
      <c r="I11" s="82"/>
      <c r="J11" s="85">
        <f t="shared" si="0"/>
        <v>3199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65</v>
      </c>
      <c r="E12" s="127"/>
      <c r="F12" s="128">
        <v>61</v>
      </c>
      <c r="G12" s="129"/>
      <c r="H12" s="126">
        <v>88</v>
      </c>
      <c r="I12" s="127"/>
      <c r="J12" s="128">
        <f t="shared" si="0"/>
        <v>149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605</v>
      </c>
      <c r="E13" s="73"/>
      <c r="F13" s="74">
        <v>656</v>
      </c>
      <c r="G13" s="75"/>
      <c r="H13" s="74">
        <v>771</v>
      </c>
      <c r="I13" s="67"/>
      <c r="J13" s="68">
        <f t="shared" si="0"/>
        <v>1427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983</v>
      </c>
      <c r="E14" s="73"/>
      <c r="F14" s="74">
        <v>1058</v>
      </c>
      <c r="G14" s="75"/>
      <c r="H14" s="74">
        <v>1224</v>
      </c>
      <c r="I14" s="67"/>
      <c r="J14" s="68">
        <f t="shared" si="0"/>
        <v>2282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299</v>
      </c>
      <c r="E15" s="73"/>
      <c r="F15" s="74">
        <v>398</v>
      </c>
      <c r="G15" s="75"/>
      <c r="H15" s="74">
        <v>477</v>
      </c>
      <c r="I15" s="67"/>
      <c r="J15" s="68">
        <f t="shared" si="0"/>
        <v>875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73</v>
      </c>
      <c r="E16" s="73"/>
      <c r="F16" s="74">
        <v>85</v>
      </c>
      <c r="G16" s="75"/>
      <c r="H16" s="74">
        <v>103</v>
      </c>
      <c r="I16" s="67"/>
      <c r="J16" s="68">
        <f t="shared" si="0"/>
        <v>188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5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512</v>
      </c>
      <c r="E18" s="73"/>
      <c r="F18" s="74">
        <v>526</v>
      </c>
      <c r="G18" s="75"/>
      <c r="H18" s="74">
        <v>477</v>
      </c>
      <c r="I18" s="67"/>
      <c r="J18" s="74">
        <f t="shared" si="0"/>
        <v>1003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18478</v>
      </c>
      <c r="E19" s="91"/>
      <c r="F19" s="92">
        <f>SUM(F6+F7+F10+F11+F13+F14+F15+F16+F17+F18)</f>
        <v>18930</v>
      </c>
      <c r="G19" s="93"/>
      <c r="H19" s="92">
        <f>SUM(H6+H7+H10+H11+H13+H14+H15+H16+H17+H18)</f>
        <v>22326</v>
      </c>
      <c r="I19" s="94"/>
      <c r="J19" s="92">
        <f>SUM(J6+J7+J10+J11+J13+J14+J15+J16+J17+J18)</f>
        <v>41256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456</v>
      </c>
      <c r="E20" s="87"/>
      <c r="F20" s="88">
        <v>454</v>
      </c>
      <c r="G20" s="87"/>
      <c r="H20" s="88">
        <v>568</v>
      </c>
      <c r="I20" s="87"/>
      <c r="J20" s="86">
        <f>SUM(F20:I20)</f>
        <v>1022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456</v>
      </c>
      <c r="E21" s="95"/>
      <c r="F21" s="96">
        <f>F20</f>
        <v>454</v>
      </c>
      <c r="G21" s="95"/>
      <c r="H21" s="96">
        <f>H20</f>
        <v>568</v>
      </c>
      <c r="I21" s="95"/>
      <c r="J21" s="97">
        <f>SUM(F21:I21)</f>
        <v>1022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515</v>
      </c>
      <c r="E22" s="87"/>
      <c r="F22" s="88">
        <v>522</v>
      </c>
      <c r="G22" s="87"/>
      <c r="H22" s="88">
        <v>647</v>
      </c>
      <c r="I22" s="87"/>
      <c r="J22" s="86">
        <f>SUM(F22:I22)</f>
        <v>1169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857</v>
      </c>
      <c r="E23" s="87"/>
      <c r="F23" s="89">
        <v>923</v>
      </c>
      <c r="G23" s="87"/>
      <c r="H23" s="89">
        <v>1051</v>
      </c>
      <c r="I23" s="87"/>
      <c r="J23" s="86">
        <f>SUM(F23:I23)</f>
        <v>1974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1372</v>
      </c>
      <c r="E24" s="95"/>
      <c r="F24" s="96">
        <f>F22+F23</f>
        <v>1445</v>
      </c>
      <c r="G24" s="95"/>
      <c r="H24" s="96">
        <f>H22+H23</f>
        <v>1698</v>
      </c>
      <c r="I24" s="95"/>
      <c r="J24" s="92">
        <f>F24+H24</f>
        <v>3143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487</v>
      </c>
      <c r="E25" s="87"/>
      <c r="F25" s="88">
        <v>517</v>
      </c>
      <c r="G25" s="87"/>
      <c r="H25" s="88">
        <v>594</v>
      </c>
      <c r="I25" s="87"/>
      <c r="J25" s="90">
        <f>SUM(F25:I25)</f>
        <v>1111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317</v>
      </c>
      <c r="E26" s="87"/>
      <c r="F26" s="88">
        <v>362</v>
      </c>
      <c r="G26" s="87"/>
      <c r="H26" s="88">
        <v>368</v>
      </c>
      <c r="I26" s="87"/>
      <c r="J26" s="86">
        <f>SUM(F26:I26)</f>
        <v>730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804</v>
      </c>
      <c r="E27" s="95"/>
      <c r="F27" s="96">
        <f>F25+F26</f>
        <v>879</v>
      </c>
      <c r="G27" s="95"/>
      <c r="H27" s="96">
        <f>H25+H26</f>
        <v>962</v>
      </c>
      <c r="I27" s="95"/>
      <c r="J27" s="92">
        <f>F27+H27</f>
        <v>1841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1150</v>
      </c>
      <c r="E28" s="87"/>
      <c r="F28" s="88">
        <v>1146</v>
      </c>
      <c r="G28" s="87"/>
      <c r="H28" s="88">
        <v>1354</v>
      </c>
      <c r="I28" s="87"/>
      <c r="J28" s="90">
        <f>SUM(F28:I28)</f>
        <v>2500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298</v>
      </c>
      <c r="E29" s="87"/>
      <c r="F29" s="88">
        <v>316</v>
      </c>
      <c r="G29" s="87"/>
      <c r="H29" s="88">
        <v>356</v>
      </c>
      <c r="I29" s="87"/>
      <c r="J29" s="86">
        <f>SUM(F29:I29)</f>
        <v>672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1448</v>
      </c>
      <c r="E30" s="95"/>
      <c r="F30" s="96">
        <f>F28+F29</f>
        <v>1462</v>
      </c>
      <c r="G30" s="95"/>
      <c r="H30" s="96">
        <f>H28+H29</f>
        <v>1710</v>
      </c>
      <c r="I30" s="95"/>
      <c r="J30" s="92">
        <f>F30+H30</f>
        <v>3172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468</v>
      </c>
      <c r="E31" s="87"/>
      <c r="F31" s="88">
        <v>498</v>
      </c>
      <c r="G31" s="87"/>
      <c r="H31" s="88">
        <v>617</v>
      </c>
      <c r="I31" s="87"/>
      <c r="J31" s="90">
        <f>SUM(F31:I31)</f>
        <v>1115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316</v>
      </c>
      <c r="E32" s="87"/>
      <c r="F32" s="88">
        <v>380</v>
      </c>
      <c r="G32" s="87"/>
      <c r="H32" s="88">
        <v>416</v>
      </c>
      <c r="I32" s="87"/>
      <c r="J32" s="86">
        <f>SUM(F32:I32)</f>
        <v>796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784</v>
      </c>
      <c r="E33" s="95"/>
      <c r="F33" s="96">
        <f>F31+F32</f>
        <v>878</v>
      </c>
      <c r="G33" s="95"/>
      <c r="H33" s="96">
        <f>H31+H32</f>
        <v>1033</v>
      </c>
      <c r="I33" s="95"/>
      <c r="J33" s="92">
        <f>F33+H33</f>
        <v>1911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480</v>
      </c>
      <c r="E34" s="87"/>
      <c r="F34" s="88">
        <v>536</v>
      </c>
      <c r="G34" s="87"/>
      <c r="H34" s="88">
        <v>622</v>
      </c>
      <c r="I34" s="87"/>
      <c r="J34" s="90">
        <f>SUM(F34:I34)</f>
        <v>1158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419</v>
      </c>
      <c r="E35" s="87"/>
      <c r="F35" s="88">
        <v>447</v>
      </c>
      <c r="G35" s="87"/>
      <c r="H35" s="88">
        <v>556</v>
      </c>
      <c r="I35" s="87"/>
      <c r="J35" s="86">
        <f>SUM(F35:I35)</f>
        <v>1003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899</v>
      </c>
      <c r="E36" s="95"/>
      <c r="F36" s="96">
        <f>F34+F35</f>
        <v>983</v>
      </c>
      <c r="G36" s="95"/>
      <c r="H36" s="96">
        <f>H34+H35</f>
        <v>1178</v>
      </c>
      <c r="I36" s="95"/>
      <c r="J36" s="92">
        <f>F36+H36</f>
        <v>2161</v>
      </c>
      <c r="K36" s="95"/>
      <c r="L36" s="79"/>
    </row>
    <row r="37" spans="1:12" ht="22.5" customHeight="1">
      <c r="A37" s="61"/>
      <c r="B37" s="121" t="s">
        <v>61</v>
      </c>
      <c r="C37" s="122"/>
      <c r="D37" s="116">
        <f>D19+D21+D24+D27+D30+D33+D36</f>
        <v>24241</v>
      </c>
      <c r="E37" s="117"/>
      <c r="F37" s="116">
        <f>F19+F21+F24+F27+F30+F33+F36</f>
        <v>25031</v>
      </c>
      <c r="G37" s="117"/>
      <c r="H37" s="116">
        <f>H19+H21+H24+H27+H30+H33+H36</f>
        <v>29475</v>
      </c>
      <c r="I37" s="117"/>
      <c r="J37" s="116">
        <f>J19+J21+J24+J27+J30+J33+J36</f>
        <v>54506</v>
      </c>
      <c r="K37" s="117"/>
      <c r="L37" s="79"/>
    </row>
    <row r="38" spans="1:12" ht="13.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4">
      <selection activeCell="D23" sqref="D23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86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3</v>
      </c>
      <c r="M4" s="57">
        <f>SUM(K4+L4)</f>
        <v>3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6</v>
      </c>
      <c r="L5" s="41">
        <v>35</v>
      </c>
      <c r="M5" s="57">
        <f aca="true" t="shared" si="0" ref="M5:M21">SUM(K5+L5)</f>
        <v>41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32</v>
      </c>
      <c r="L6" s="41">
        <v>193</v>
      </c>
      <c r="M6" s="57">
        <f t="shared" si="0"/>
        <v>225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187</v>
      </c>
      <c r="L7" s="41">
        <v>658</v>
      </c>
      <c r="M7" s="57">
        <f t="shared" si="0"/>
        <v>845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584</v>
      </c>
      <c r="L8" s="41">
        <v>1429</v>
      </c>
      <c r="M8" s="57">
        <f t="shared" si="0"/>
        <v>2013</v>
      </c>
      <c r="N8" s="8"/>
    </row>
    <row r="9" spans="1:14" ht="22.5" customHeight="1">
      <c r="A9" s="15"/>
      <c r="B9" s="102">
        <f>C9+E9+G9</f>
        <v>25031</v>
      </c>
      <c r="C9" s="25">
        <v>2885</v>
      </c>
      <c r="D9" s="51">
        <f>SUM(C9/B9)</f>
        <v>0.11525708121928809</v>
      </c>
      <c r="E9" s="46">
        <v>14837</v>
      </c>
      <c r="F9" s="52">
        <f>SUM(E9/B9)</f>
        <v>0.5927449962047061</v>
      </c>
      <c r="G9" s="2">
        <v>7309</v>
      </c>
      <c r="H9" s="53">
        <f>SUM(G9/B9)</f>
        <v>0.29199792257600576</v>
      </c>
      <c r="I9" s="6"/>
      <c r="J9" s="105" t="s">
        <v>32</v>
      </c>
      <c r="K9" s="41">
        <v>1240</v>
      </c>
      <c r="L9" s="41">
        <v>2069</v>
      </c>
      <c r="M9" s="57">
        <f t="shared" si="0"/>
        <v>3309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1744</v>
      </c>
      <c r="L10" s="41">
        <v>2424</v>
      </c>
      <c r="M10" s="57">
        <f t="shared" si="0"/>
        <v>4168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1766</v>
      </c>
      <c r="L11" s="41">
        <v>2384</v>
      </c>
      <c r="M11" s="57">
        <f t="shared" si="0"/>
        <v>4150</v>
      </c>
      <c r="N11" s="8"/>
    </row>
    <row r="12" spans="1:14" ht="22.5" customHeight="1">
      <c r="A12" s="15"/>
      <c r="B12" s="102">
        <f>C12+E12+G12</f>
        <v>29475</v>
      </c>
      <c r="C12" s="25">
        <v>2806</v>
      </c>
      <c r="D12" s="51">
        <f>SUM(C12/B12)</f>
        <v>0.09519932145886344</v>
      </c>
      <c r="E12" s="46">
        <v>15307</v>
      </c>
      <c r="F12" s="52">
        <f>SUM(E12/B12)</f>
        <v>0.5193214588634436</v>
      </c>
      <c r="G12" s="37">
        <v>11362</v>
      </c>
      <c r="H12" s="53">
        <f>SUM(G12/B12)</f>
        <v>0.38547921967769294</v>
      </c>
      <c r="I12" s="6"/>
      <c r="J12" s="105" t="s">
        <v>35</v>
      </c>
      <c r="K12" s="41">
        <v>1750</v>
      </c>
      <c r="L12" s="41">
        <v>2167</v>
      </c>
      <c r="M12" s="57">
        <f t="shared" si="0"/>
        <v>3917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2653</v>
      </c>
      <c r="L13" s="42">
        <v>2843</v>
      </c>
      <c r="M13" s="58">
        <f t="shared" si="0"/>
        <v>5496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2182</v>
      </c>
      <c r="L14" s="42">
        <v>2278</v>
      </c>
      <c r="M14" s="58">
        <f t="shared" si="0"/>
        <v>4460</v>
      </c>
      <c r="N14" s="8"/>
    </row>
    <row r="15" spans="1:14" ht="22.5" customHeight="1">
      <c r="A15" s="15"/>
      <c r="B15" s="103">
        <f>C15+E15+G15</f>
        <v>54506</v>
      </c>
      <c r="C15" s="25">
        <f>SUM(C9:C13)</f>
        <v>5691</v>
      </c>
      <c r="D15" s="54">
        <f>SUM(C15/B15)</f>
        <v>0.1044105236120794</v>
      </c>
      <c r="E15" s="49">
        <f>SUM(E9:E13)</f>
        <v>30144</v>
      </c>
      <c r="F15" s="55">
        <f>SUM(E15/B15)</f>
        <v>0.5530400322900231</v>
      </c>
      <c r="G15" s="4">
        <f>SUM(G9:G13)</f>
        <v>18671</v>
      </c>
      <c r="H15" s="56">
        <f>SUM(G15/B15)</f>
        <v>0.3425494440978975</v>
      </c>
      <c r="I15" s="18"/>
      <c r="J15" s="106" t="s">
        <v>38</v>
      </c>
      <c r="K15" s="42">
        <v>1651</v>
      </c>
      <c r="L15" s="42">
        <v>1661</v>
      </c>
      <c r="M15" s="58">
        <f t="shared" si="0"/>
        <v>3312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1318</v>
      </c>
      <c r="L16" s="42">
        <v>1439</v>
      </c>
      <c r="M16" s="58">
        <f t="shared" si="0"/>
        <v>2757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1260</v>
      </c>
      <c r="L17" s="42">
        <v>1339</v>
      </c>
      <c r="M17" s="58">
        <f t="shared" si="0"/>
        <v>2599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1499</v>
      </c>
      <c r="L18" s="42">
        <v>1431</v>
      </c>
      <c r="M18" s="58">
        <f t="shared" si="0"/>
        <v>2930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1223</v>
      </c>
      <c r="L19" s="42">
        <v>1226</v>
      </c>
      <c r="M19" s="58">
        <f t="shared" si="0"/>
        <v>2449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1010</v>
      </c>
      <c r="L20" s="42">
        <v>992</v>
      </c>
      <c r="M20" s="58">
        <f t="shared" si="0"/>
        <v>2002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875</v>
      </c>
      <c r="L21" s="42">
        <v>968</v>
      </c>
      <c r="M21" s="58">
        <f t="shared" si="0"/>
        <v>1843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1166</v>
      </c>
      <c r="L22" s="42">
        <v>1130</v>
      </c>
      <c r="M22" s="58">
        <f>SUM(K22:L22)</f>
        <v>2296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1102</v>
      </c>
      <c r="L23" s="59">
        <v>1079</v>
      </c>
      <c r="M23" s="60">
        <f>SUM(K23:L23)</f>
        <v>2181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950</v>
      </c>
      <c r="L24" s="59">
        <v>931</v>
      </c>
      <c r="M24" s="60">
        <f>SUM(K24+L24)</f>
        <v>1881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833</v>
      </c>
      <c r="L25" s="59">
        <v>796</v>
      </c>
      <c r="M25" s="60">
        <f>SUM(K25+L25)</f>
        <v>1629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25031</v>
      </c>
      <c r="L26" s="104">
        <f>SUM(L4:L25)</f>
        <v>29475</v>
      </c>
      <c r="M26" s="104">
        <f>SUM(M4:M25)</f>
        <v>54506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B1:H1"/>
    <mergeCell ref="B2:H2"/>
    <mergeCell ref="B3:H3"/>
    <mergeCell ref="C5:D5"/>
    <mergeCell ref="E5:F5"/>
    <mergeCell ref="G5:H5"/>
    <mergeCell ref="C6:D6"/>
    <mergeCell ref="E6:F6"/>
    <mergeCell ref="G6:H6"/>
    <mergeCell ref="G18:H18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C1" sqref="C1:J1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22.5" customHeight="1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22.5" customHeight="1">
      <c r="A3" s="61"/>
      <c r="B3" s="61"/>
      <c r="C3" s="131" t="s">
        <v>77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7508</v>
      </c>
      <c r="E6" s="67"/>
      <c r="F6" s="68">
        <v>7141</v>
      </c>
      <c r="G6" s="69"/>
      <c r="H6" s="68">
        <v>8911</v>
      </c>
      <c r="I6" s="70"/>
      <c r="J6" s="68">
        <f aca="true" t="shared" si="0" ref="J6:J18">F6+H6</f>
        <v>16052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5478</v>
      </c>
      <c r="E7" s="73"/>
      <c r="F7" s="74">
        <v>5830</v>
      </c>
      <c r="G7" s="75"/>
      <c r="H7" s="74">
        <v>6621</v>
      </c>
      <c r="I7" s="67"/>
      <c r="J7" s="68">
        <f t="shared" si="0"/>
        <v>12451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984</v>
      </c>
      <c r="E8" s="127"/>
      <c r="F8" s="128">
        <v>1040</v>
      </c>
      <c r="G8" s="129"/>
      <c r="H8" s="126">
        <v>1150</v>
      </c>
      <c r="I8" s="127"/>
      <c r="J8" s="128">
        <f t="shared" si="0"/>
        <v>2190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666</v>
      </c>
      <c r="E9" s="127"/>
      <c r="F9" s="128">
        <v>815</v>
      </c>
      <c r="G9" s="129"/>
      <c r="H9" s="126">
        <v>931</v>
      </c>
      <c r="I9" s="127"/>
      <c r="J9" s="128">
        <f t="shared" si="0"/>
        <v>1746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1667</v>
      </c>
      <c r="E10" s="84"/>
      <c r="F10" s="86">
        <v>1903</v>
      </c>
      <c r="G10" s="83"/>
      <c r="H10" s="86">
        <v>2233</v>
      </c>
      <c r="I10" s="82"/>
      <c r="J10" s="85">
        <f t="shared" si="0"/>
        <v>4136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1411</v>
      </c>
      <c r="E11" s="84"/>
      <c r="F11" s="86">
        <v>1505</v>
      </c>
      <c r="G11" s="83"/>
      <c r="H11" s="86">
        <v>1769</v>
      </c>
      <c r="I11" s="82"/>
      <c r="J11" s="85">
        <f t="shared" si="0"/>
        <v>3274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70</v>
      </c>
      <c r="E12" s="127"/>
      <c r="F12" s="128">
        <v>64</v>
      </c>
      <c r="G12" s="129"/>
      <c r="H12" s="126">
        <v>90</v>
      </c>
      <c r="I12" s="127"/>
      <c r="J12" s="128">
        <f t="shared" si="0"/>
        <v>154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613</v>
      </c>
      <c r="E13" s="73"/>
      <c r="F13" s="74">
        <v>674</v>
      </c>
      <c r="G13" s="75"/>
      <c r="H13" s="74">
        <v>801</v>
      </c>
      <c r="I13" s="67"/>
      <c r="J13" s="68">
        <f t="shared" si="0"/>
        <v>1475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994</v>
      </c>
      <c r="E14" s="73"/>
      <c r="F14" s="74">
        <v>1084</v>
      </c>
      <c r="G14" s="75"/>
      <c r="H14" s="74">
        <v>1258</v>
      </c>
      <c r="I14" s="67"/>
      <c r="J14" s="68">
        <f t="shared" si="0"/>
        <v>2342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309</v>
      </c>
      <c r="E15" s="73"/>
      <c r="F15" s="74">
        <v>412</v>
      </c>
      <c r="G15" s="75"/>
      <c r="H15" s="74">
        <v>489</v>
      </c>
      <c r="I15" s="67"/>
      <c r="J15" s="68">
        <f t="shared" si="0"/>
        <v>901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71</v>
      </c>
      <c r="E16" s="73"/>
      <c r="F16" s="74">
        <v>83</v>
      </c>
      <c r="G16" s="75"/>
      <c r="H16" s="74">
        <v>103</v>
      </c>
      <c r="I16" s="67"/>
      <c r="J16" s="68">
        <f t="shared" si="0"/>
        <v>186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517</v>
      </c>
      <c r="E18" s="73"/>
      <c r="F18" s="74">
        <v>534</v>
      </c>
      <c r="G18" s="75"/>
      <c r="H18" s="74">
        <v>478</v>
      </c>
      <c r="I18" s="67"/>
      <c r="J18" s="74">
        <f t="shared" si="0"/>
        <v>1012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18572</v>
      </c>
      <c r="E19" s="91"/>
      <c r="F19" s="92">
        <f>SUM(F6+F7+F10+F11+F13+F14+F15+F16+F17+F18)</f>
        <v>19168</v>
      </c>
      <c r="G19" s="93"/>
      <c r="H19" s="92">
        <f>SUM(H6+H7+H10+H11+H13+H14+H15+H16+H17+H18)</f>
        <v>22668</v>
      </c>
      <c r="I19" s="94"/>
      <c r="J19" s="92">
        <f>SUM(J6+J7+J10+J11+J13+J14+J15+J16+J17+J18)</f>
        <v>41836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460</v>
      </c>
      <c r="E20" s="87"/>
      <c r="F20" s="88">
        <v>470</v>
      </c>
      <c r="G20" s="87"/>
      <c r="H20" s="88">
        <v>583</v>
      </c>
      <c r="I20" s="87"/>
      <c r="J20" s="86">
        <f>SUM(F20:I20)</f>
        <v>1053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460</v>
      </c>
      <c r="E21" s="95"/>
      <c r="F21" s="96">
        <f>F20</f>
        <v>470</v>
      </c>
      <c r="G21" s="95"/>
      <c r="H21" s="96">
        <f>H20</f>
        <v>583</v>
      </c>
      <c r="I21" s="95"/>
      <c r="J21" s="97">
        <f>SUM(F21:I21)</f>
        <v>1053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511</v>
      </c>
      <c r="E22" s="87"/>
      <c r="F22" s="88">
        <v>526</v>
      </c>
      <c r="G22" s="87"/>
      <c r="H22" s="88">
        <v>655</v>
      </c>
      <c r="I22" s="87"/>
      <c r="J22" s="86">
        <f>SUM(F22:I22)</f>
        <v>1181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862</v>
      </c>
      <c r="E23" s="87"/>
      <c r="F23" s="89">
        <v>930</v>
      </c>
      <c r="G23" s="87"/>
      <c r="H23" s="89">
        <v>1072</v>
      </c>
      <c r="I23" s="87"/>
      <c r="J23" s="86">
        <f>SUM(F23:I23)</f>
        <v>2002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1373</v>
      </c>
      <c r="E24" s="95"/>
      <c r="F24" s="96">
        <f>F22+F23</f>
        <v>1456</v>
      </c>
      <c r="G24" s="95"/>
      <c r="H24" s="96">
        <f>H22+H23</f>
        <v>1727</v>
      </c>
      <c r="I24" s="95"/>
      <c r="J24" s="92">
        <f>F24+H24</f>
        <v>3183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492</v>
      </c>
      <c r="E25" s="87"/>
      <c r="F25" s="88">
        <v>530</v>
      </c>
      <c r="G25" s="87"/>
      <c r="H25" s="88">
        <v>615</v>
      </c>
      <c r="I25" s="87"/>
      <c r="J25" s="90">
        <f>SUM(F25:I25)</f>
        <v>1145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317</v>
      </c>
      <c r="E26" s="87"/>
      <c r="F26" s="88">
        <v>372</v>
      </c>
      <c r="G26" s="87"/>
      <c r="H26" s="88">
        <v>370</v>
      </c>
      <c r="I26" s="87"/>
      <c r="J26" s="86">
        <f>SUM(F26:I26)</f>
        <v>742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809</v>
      </c>
      <c r="E27" s="95"/>
      <c r="F27" s="96">
        <f>F25+F26</f>
        <v>902</v>
      </c>
      <c r="G27" s="95"/>
      <c r="H27" s="96">
        <f>H25+H26</f>
        <v>985</v>
      </c>
      <c r="I27" s="95"/>
      <c r="J27" s="92">
        <f>F27+H27</f>
        <v>1887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1157</v>
      </c>
      <c r="E28" s="87"/>
      <c r="F28" s="88">
        <v>1165</v>
      </c>
      <c r="G28" s="87"/>
      <c r="H28" s="88">
        <v>1381</v>
      </c>
      <c r="I28" s="87"/>
      <c r="J28" s="90">
        <f>SUM(F28:I28)</f>
        <v>2546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305</v>
      </c>
      <c r="E29" s="87"/>
      <c r="F29" s="88">
        <v>319</v>
      </c>
      <c r="G29" s="87"/>
      <c r="H29" s="88">
        <v>366</v>
      </c>
      <c r="I29" s="87"/>
      <c r="J29" s="86">
        <f>SUM(F29:I29)</f>
        <v>685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1462</v>
      </c>
      <c r="E30" s="95"/>
      <c r="F30" s="96">
        <f>F28+F29</f>
        <v>1484</v>
      </c>
      <c r="G30" s="95"/>
      <c r="H30" s="96">
        <f>H28+H29</f>
        <v>1747</v>
      </c>
      <c r="I30" s="95"/>
      <c r="J30" s="92">
        <f>F30+H30</f>
        <v>3231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468</v>
      </c>
      <c r="E31" s="87"/>
      <c r="F31" s="88">
        <v>511</v>
      </c>
      <c r="G31" s="87"/>
      <c r="H31" s="88">
        <v>623</v>
      </c>
      <c r="I31" s="87"/>
      <c r="J31" s="90">
        <f>SUM(F31:I31)</f>
        <v>1134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314</v>
      </c>
      <c r="E32" s="87"/>
      <c r="F32" s="88">
        <v>383</v>
      </c>
      <c r="G32" s="87"/>
      <c r="H32" s="88">
        <v>423</v>
      </c>
      <c r="I32" s="87"/>
      <c r="J32" s="86">
        <f>SUM(F32:I32)</f>
        <v>806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782</v>
      </c>
      <c r="E33" s="95"/>
      <c r="F33" s="96">
        <f>F31+F32</f>
        <v>894</v>
      </c>
      <c r="G33" s="95"/>
      <c r="H33" s="96">
        <f>H31+H32</f>
        <v>1046</v>
      </c>
      <c r="I33" s="95"/>
      <c r="J33" s="92">
        <f>F33+H33</f>
        <v>1940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483</v>
      </c>
      <c r="E34" s="87"/>
      <c r="F34" s="88">
        <v>550</v>
      </c>
      <c r="G34" s="87"/>
      <c r="H34" s="88">
        <v>641</v>
      </c>
      <c r="I34" s="87"/>
      <c r="J34" s="90">
        <f>SUM(F34:I34)</f>
        <v>1191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420</v>
      </c>
      <c r="E35" s="87"/>
      <c r="F35" s="88">
        <v>456</v>
      </c>
      <c r="G35" s="87"/>
      <c r="H35" s="88">
        <v>569</v>
      </c>
      <c r="I35" s="87"/>
      <c r="J35" s="86">
        <f>SUM(F35:I35)</f>
        <v>1025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903</v>
      </c>
      <c r="E36" s="95"/>
      <c r="F36" s="96">
        <f>F34+F35</f>
        <v>1006</v>
      </c>
      <c r="G36" s="95"/>
      <c r="H36" s="96">
        <f>H34+H35</f>
        <v>1210</v>
      </c>
      <c r="I36" s="95"/>
      <c r="J36" s="92">
        <f>F36+H36</f>
        <v>2216</v>
      </c>
      <c r="K36" s="95"/>
      <c r="L36" s="79"/>
    </row>
    <row r="37" spans="1:12" ht="33" customHeight="1">
      <c r="A37" s="61"/>
      <c r="B37" s="121" t="s">
        <v>61</v>
      </c>
      <c r="C37" s="122"/>
      <c r="D37" s="116">
        <f>D19+D21+D24+D27+D30+D33+D36</f>
        <v>24361</v>
      </c>
      <c r="E37" s="117"/>
      <c r="F37" s="116">
        <f>F19+F21+F24+F27+F30+F33+F36</f>
        <v>25380</v>
      </c>
      <c r="G37" s="117"/>
      <c r="H37" s="116">
        <f>H19+H21+H24+H27+H30+H33+H36</f>
        <v>29966</v>
      </c>
      <c r="I37" s="117"/>
      <c r="J37" s="116">
        <f>J19+J21+J24+J27+J30+J33+J36</f>
        <v>55346</v>
      </c>
      <c r="K37" s="117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G18" sqref="G18:H18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2539062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88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4</v>
      </c>
      <c r="M4" s="57">
        <f>SUM(K4+L4)</f>
        <v>4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5</v>
      </c>
      <c r="L5" s="41">
        <v>22</v>
      </c>
      <c r="M5" s="57">
        <f aca="true" t="shared" si="0" ref="M5:M21">SUM(K5+L5)</f>
        <v>27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37</v>
      </c>
      <c r="L6" s="41">
        <v>195</v>
      </c>
      <c r="M6" s="57">
        <f t="shared" si="0"/>
        <v>232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166</v>
      </c>
      <c r="L7" s="41">
        <v>632</v>
      </c>
      <c r="M7" s="57">
        <f t="shared" si="0"/>
        <v>798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556</v>
      </c>
      <c r="L8" s="41">
        <v>1377</v>
      </c>
      <c r="M8" s="57">
        <f t="shared" si="0"/>
        <v>1933</v>
      </c>
      <c r="N8" s="8"/>
    </row>
    <row r="9" spans="1:14" ht="22.5" customHeight="1">
      <c r="A9" s="15"/>
      <c r="B9" s="102">
        <f>C9+E9+G9</f>
        <v>25380</v>
      </c>
      <c r="C9" s="25">
        <v>3006</v>
      </c>
      <c r="D9" s="51">
        <f>SUM(C9/B9)</f>
        <v>0.11843971631205674</v>
      </c>
      <c r="E9" s="46">
        <v>14961</v>
      </c>
      <c r="F9" s="52">
        <f>SUM(E9/B9)</f>
        <v>0.5894799054373523</v>
      </c>
      <c r="G9" s="2">
        <v>7413</v>
      </c>
      <c r="H9" s="53">
        <f>SUM(G9/B9)</f>
        <v>0.292080378250591</v>
      </c>
      <c r="I9" s="6"/>
      <c r="J9" s="105" t="s">
        <v>32</v>
      </c>
      <c r="K9" s="41">
        <v>1218</v>
      </c>
      <c r="L9" s="41">
        <v>2082</v>
      </c>
      <c r="M9" s="57">
        <f t="shared" si="0"/>
        <v>3300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1713</v>
      </c>
      <c r="L10" s="41">
        <v>2426</v>
      </c>
      <c r="M10" s="57">
        <f t="shared" si="0"/>
        <v>4139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1829</v>
      </c>
      <c r="L11" s="41">
        <v>2421</v>
      </c>
      <c r="M11" s="57">
        <f t="shared" si="0"/>
        <v>4250</v>
      </c>
      <c r="N11" s="8"/>
    </row>
    <row r="12" spans="1:14" ht="22.5" customHeight="1">
      <c r="A12" s="15"/>
      <c r="B12" s="102">
        <f>C12+E12+G12</f>
        <v>29966</v>
      </c>
      <c r="C12" s="25">
        <v>2898</v>
      </c>
      <c r="D12" s="51">
        <f>SUM(C12/B12)</f>
        <v>0.09670960421811386</v>
      </c>
      <c r="E12" s="46">
        <v>15574</v>
      </c>
      <c r="F12" s="52">
        <f>SUM(E12/B12)</f>
        <v>0.5197223519989321</v>
      </c>
      <c r="G12" s="37">
        <v>11494</v>
      </c>
      <c r="H12" s="53">
        <f>SUM(G12/B12)</f>
        <v>0.383568043782954</v>
      </c>
      <c r="I12" s="6"/>
      <c r="J12" s="105" t="s">
        <v>35</v>
      </c>
      <c r="K12" s="41">
        <v>1889</v>
      </c>
      <c r="L12" s="41">
        <v>2335</v>
      </c>
      <c r="M12" s="57">
        <f t="shared" si="0"/>
        <v>4224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2442</v>
      </c>
      <c r="L13" s="42">
        <v>2685</v>
      </c>
      <c r="M13" s="58">
        <f t="shared" si="0"/>
        <v>5127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2270</v>
      </c>
      <c r="L14" s="42">
        <v>2392</v>
      </c>
      <c r="M14" s="58">
        <f t="shared" si="0"/>
        <v>4662</v>
      </c>
      <c r="N14" s="8"/>
    </row>
    <row r="15" spans="1:14" ht="22.5" customHeight="1">
      <c r="A15" s="15"/>
      <c r="B15" s="103">
        <f>C15+E15+G15</f>
        <v>55346</v>
      </c>
      <c r="C15" s="25">
        <f>SUM(C9:C13)</f>
        <v>5904</v>
      </c>
      <c r="D15" s="54">
        <f>SUM(C15/B15)</f>
        <v>0.10667437574531131</v>
      </c>
      <c r="E15" s="49">
        <f>SUM(E9:E13)</f>
        <v>30535</v>
      </c>
      <c r="F15" s="55">
        <f>SUM(E15/B15)</f>
        <v>0.5517110540960503</v>
      </c>
      <c r="G15" s="4">
        <f>SUM(G9:G13)</f>
        <v>18907</v>
      </c>
      <c r="H15" s="56">
        <f>SUM(G15/B15)</f>
        <v>0.3416145701586384</v>
      </c>
      <c r="I15" s="18"/>
      <c r="J15" s="106" t="s">
        <v>38</v>
      </c>
      <c r="K15" s="42">
        <v>1780</v>
      </c>
      <c r="L15" s="42">
        <v>1717</v>
      </c>
      <c r="M15" s="58">
        <f t="shared" si="0"/>
        <v>3497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1368</v>
      </c>
      <c r="L16" s="42">
        <v>1482</v>
      </c>
      <c r="M16" s="58">
        <f t="shared" si="0"/>
        <v>2850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1243</v>
      </c>
      <c r="L17" s="42">
        <v>1344</v>
      </c>
      <c r="M17" s="58">
        <f t="shared" si="0"/>
        <v>2587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1436</v>
      </c>
      <c r="L18" s="42">
        <v>1434</v>
      </c>
      <c r="M18" s="58">
        <f t="shared" si="0"/>
        <v>2870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1317</v>
      </c>
      <c r="L19" s="42">
        <v>1274</v>
      </c>
      <c r="M19" s="58">
        <f t="shared" si="0"/>
        <v>2591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1038</v>
      </c>
      <c r="L20" s="42">
        <v>1047</v>
      </c>
      <c r="M20" s="58">
        <f t="shared" si="0"/>
        <v>2085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929</v>
      </c>
      <c r="L21" s="42">
        <v>1054</v>
      </c>
      <c r="M21" s="58">
        <f t="shared" si="0"/>
        <v>1983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1138</v>
      </c>
      <c r="L22" s="42">
        <v>1145</v>
      </c>
      <c r="M22" s="58">
        <f>SUM(K22:L22)</f>
        <v>2283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1138</v>
      </c>
      <c r="L23" s="59">
        <v>1102</v>
      </c>
      <c r="M23" s="60">
        <f>SUM(K23:L23)</f>
        <v>2240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984</v>
      </c>
      <c r="L24" s="59">
        <v>951</v>
      </c>
      <c r="M24" s="60">
        <f>SUM(K24+L24)</f>
        <v>1935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884</v>
      </c>
      <c r="L25" s="59">
        <v>845</v>
      </c>
      <c r="M25" s="60">
        <f>SUM(K25+L25)</f>
        <v>1729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25380</v>
      </c>
      <c r="L26" s="104">
        <f>SUM(L4:L25)</f>
        <v>29966</v>
      </c>
      <c r="M26" s="104">
        <f>SUM(M4:M25)</f>
        <v>55346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  <mergeCell ref="G5:H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C1" sqref="C1:J1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22.5" customHeight="1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22.5" customHeight="1">
      <c r="A3" s="61"/>
      <c r="B3" s="61"/>
      <c r="C3" s="131" t="s">
        <v>78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7515</v>
      </c>
      <c r="E6" s="67"/>
      <c r="F6" s="68">
        <v>7147</v>
      </c>
      <c r="G6" s="69"/>
      <c r="H6" s="68">
        <v>8915</v>
      </c>
      <c r="I6" s="70"/>
      <c r="J6" s="68">
        <f aca="true" t="shared" si="0" ref="J6:J18">F6+H6</f>
        <v>16062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5481</v>
      </c>
      <c r="E7" s="73"/>
      <c r="F7" s="74">
        <v>5835</v>
      </c>
      <c r="G7" s="75"/>
      <c r="H7" s="74">
        <v>6622</v>
      </c>
      <c r="I7" s="67"/>
      <c r="J7" s="68">
        <f t="shared" si="0"/>
        <v>12457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984</v>
      </c>
      <c r="E8" s="127"/>
      <c r="F8" s="128">
        <v>1041</v>
      </c>
      <c r="G8" s="129"/>
      <c r="H8" s="126">
        <v>1150</v>
      </c>
      <c r="I8" s="127"/>
      <c r="J8" s="128">
        <f t="shared" si="0"/>
        <v>2191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665</v>
      </c>
      <c r="E9" s="127"/>
      <c r="F9" s="128">
        <v>815</v>
      </c>
      <c r="G9" s="129"/>
      <c r="H9" s="126">
        <v>931</v>
      </c>
      <c r="I9" s="127"/>
      <c r="J9" s="128">
        <f t="shared" si="0"/>
        <v>1746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1671</v>
      </c>
      <c r="E10" s="84"/>
      <c r="F10" s="86">
        <v>1907</v>
      </c>
      <c r="G10" s="83"/>
      <c r="H10" s="86">
        <v>2235</v>
      </c>
      <c r="I10" s="82"/>
      <c r="J10" s="85">
        <f t="shared" si="0"/>
        <v>4142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1405</v>
      </c>
      <c r="E11" s="84"/>
      <c r="F11" s="86">
        <v>1498</v>
      </c>
      <c r="G11" s="83"/>
      <c r="H11" s="86">
        <v>1760</v>
      </c>
      <c r="I11" s="82"/>
      <c r="J11" s="85">
        <f t="shared" si="0"/>
        <v>3258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69</v>
      </c>
      <c r="E12" s="127"/>
      <c r="F12" s="128">
        <v>64</v>
      </c>
      <c r="G12" s="129"/>
      <c r="H12" s="126">
        <v>89</v>
      </c>
      <c r="I12" s="127"/>
      <c r="J12" s="128">
        <f t="shared" si="0"/>
        <v>153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612</v>
      </c>
      <c r="E13" s="73"/>
      <c r="F13" s="74">
        <v>670</v>
      </c>
      <c r="G13" s="75"/>
      <c r="H13" s="74">
        <v>801</v>
      </c>
      <c r="I13" s="67"/>
      <c r="J13" s="68">
        <f t="shared" si="0"/>
        <v>1471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995</v>
      </c>
      <c r="E14" s="73"/>
      <c r="F14" s="74">
        <v>1083</v>
      </c>
      <c r="G14" s="75"/>
      <c r="H14" s="74">
        <v>1260</v>
      </c>
      <c r="I14" s="67"/>
      <c r="J14" s="68">
        <f t="shared" si="0"/>
        <v>2343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308</v>
      </c>
      <c r="E15" s="73"/>
      <c r="F15" s="74">
        <v>414</v>
      </c>
      <c r="G15" s="75"/>
      <c r="H15" s="74">
        <v>487</v>
      </c>
      <c r="I15" s="67"/>
      <c r="J15" s="68">
        <f t="shared" si="0"/>
        <v>901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71</v>
      </c>
      <c r="E16" s="73"/>
      <c r="F16" s="74">
        <v>83</v>
      </c>
      <c r="G16" s="75"/>
      <c r="H16" s="74">
        <v>103</v>
      </c>
      <c r="I16" s="67"/>
      <c r="J16" s="68">
        <f t="shared" si="0"/>
        <v>186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518</v>
      </c>
      <c r="E18" s="73"/>
      <c r="F18" s="74">
        <v>537</v>
      </c>
      <c r="G18" s="75"/>
      <c r="H18" s="74">
        <v>479</v>
      </c>
      <c r="I18" s="67"/>
      <c r="J18" s="74">
        <f t="shared" si="0"/>
        <v>1016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18580</v>
      </c>
      <c r="E19" s="91"/>
      <c r="F19" s="92">
        <f>SUM(F6+F7+F10+F11+F13+F14+F15+F16+F17+F18)</f>
        <v>19176</v>
      </c>
      <c r="G19" s="93"/>
      <c r="H19" s="92">
        <f>SUM(H6+H7+H10+H11+H13+H14+H15+H16+H17+H18)</f>
        <v>22667</v>
      </c>
      <c r="I19" s="94"/>
      <c r="J19" s="92">
        <f>SUM(J6+J7+J10+J11+J13+J14+J15+J16+J17+J18)</f>
        <v>41843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460</v>
      </c>
      <c r="E20" s="87"/>
      <c r="F20" s="88">
        <v>468</v>
      </c>
      <c r="G20" s="87"/>
      <c r="H20" s="88">
        <v>583</v>
      </c>
      <c r="I20" s="87"/>
      <c r="J20" s="86">
        <f>SUM(F20:I20)</f>
        <v>1051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460</v>
      </c>
      <c r="E21" s="95"/>
      <c r="F21" s="96">
        <f>F20</f>
        <v>468</v>
      </c>
      <c r="G21" s="95"/>
      <c r="H21" s="96">
        <f>H20</f>
        <v>583</v>
      </c>
      <c r="I21" s="95"/>
      <c r="J21" s="97">
        <f>SUM(F21:I21)</f>
        <v>1051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515</v>
      </c>
      <c r="E22" s="87"/>
      <c r="F22" s="88">
        <v>529</v>
      </c>
      <c r="G22" s="87"/>
      <c r="H22" s="88">
        <v>656</v>
      </c>
      <c r="I22" s="87"/>
      <c r="J22" s="86">
        <f>SUM(F22:I22)</f>
        <v>1185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861</v>
      </c>
      <c r="E23" s="87"/>
      <c r="F23" s="89">
        <v>928</v>
      </c>
      <c r="G23" s="87"/>
      <c r="H23" s="89">
        <v>1070</v>
      </c>
      <c r="I23" s="87"/>
      <c r="J23" s="86">
        <f>SUM(F23:I23)</f>
        <v>1998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1376</v>
      </c>
      <c r="E24" s="95"/>
      <c r="F24" s="96">
        <f>F22+F23</f>
        <v>1457</v>
      </c>
      <c r="G24" s="95"/>
      <c r="H24" s="96">
        <f>H22+H23</f>
        <v>1726</v>
      </c>
      <c r="I24" s="95"/>
      <c r="J24" s="92">
        <f>F24+H24</f>
        <v>3183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491</v>
      </c>
      <c r="E25" s="87"/>
      <c r="F25" s="88">
        <v>531</v>
      </c>
      <c r="G25" s="87"/>
      <c r="H25" s="88">
        <v>613</v>
      </c>
      <c r="I25" s="87"/>
      <c r="J25" s="90">
        <f>SUM(F25:I25)</f>
        <v>1144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316</v>
      </c>
      <c r="E26" s="87"/>
      <c r="F26" s="88">
        <v>370</v>
      </c>
      <c r="G26" s="87"/>
      <c r="H26" s="88">
        <v>371</v>
      </c>
      <c r="I26" s="87"/>
      <c r="J26" s="86">
        <f>SUM(F26:I26)</f>
        <v>741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807</v>
      </c>
      <c r="E27" s="95"/>
      <c r="F27" s="96">
        <f>F25+F26</f>
        <v>901</v>
      </c>
      <c r="G27" s="95"/>
      <c r="H27" s="96">
        <f>H25+H26</f>
        <v>984</v>
      </c>
      <c r="I27" s="95"/>
      <c r="J27" s="92">
        <f>F27+H27</f>
        <v>1885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1154</v>
      </c>
      <c r="E28" s="87"/>
      <c r="F28" s="88">
        <v>1163</v>
      </c>
      <c r="G28" s="87"/>
      <c r="H28" s="88">
        <v>1378</v>
      </c>
      <c r="I28" s="87"/>
      <c r="J28" s="90">
        <f>SUM(F28:I28)</f>
        <v>2541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305</v>
      </c>
      <c r="E29" s="87"/>
      <c r="F29" s="88">
        <v>320</v>
      </c>
      <c r="G29" s="87"/>
      <c r="H29" s="88">
        <v>364</v>
      </c>
      <c r="I29" s="87"/>
      <c r="J29" s="86">
        <f>SUM(F29:I29)</f>
        <v>684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1459</v>
      </c>
      <c r="E30" s="95"/>
      <c r="F30" s="96">
        <f>F28+F29</f>
        <v>1483</v>
      </c>
      <c r="G30" s="95"/>
      <c r="H30" s="96">
        <f>H28+H29</f>
        <v>1742</v>
      </c>
      <c r="I30" s="95"/>
      <c r="J30" s="92">
        <f>F30+H30</f>
        <v>3225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466</v>
      </c>
      <c r="E31" s="87"/>
      <c r="F31" s="88">
        <v>509</v>
      </c>
      <c r="G31" s="87"/>
      <c r="H31" s="88">
        <v>619</v>
      </c>
      <c r="I31" s="87"/>
      <c r="J31" s="90">
        <f>SUM(F31:I31)</f>
        <v>1128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316</v>
      </c>
      <c r="E32" s="87"/>
      <c r="F32" s="88">
        <v>386</v>
      </c>
      <c r="G32" s="87"/>
      <c r="H32" s="88">
        <v>423</v>
      </c>
      <c r="I32" s="87"/>
      <c r="J32" s="86">
        <f>SUM(F32:I32)</f>
        <v>809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782</v>
      </c>
      <c r="E33" s="95"/>
      <c r="F33" s="96">
        <f>F31+F32</f>
        <v>895</v>
      </c>
      <c r="G33" s="95"/>
      <c r="H33" s="96">
        <f>H31+H32</f>
        <v>1042</v>
      </c>
      <c r="I33" s="95"/>
      <c r="J33" s="92">
        <f>F33+H33</f>
        <v>1937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484</v>
      </c>
      <c r="E34" s="87"/>
      <c r="F34" s="88">
        <v>553</v>
      </c>
      <c r="G34" s="87"/>
      <c r="H34" s="88">
        <v>642</v>
      </c>
      <c r="I34" s="87"/>
      <c r="J34" s="90">
        <f>SUM(F34:I34)</f>
        <v>1195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420</v>
      </c>
      <c r="E35" s="87"/>
      <c r="F35" s="88">
        <v>455</v>
      </c>
      <c r="G35" s="87"/>
      <c r="H35" s="88">
        <v>566</v>
      </c>
      <c r="I35" s="87"/>
      <c r="J35" s="86">
        <f>SUM(F35:I35)</f>
        <v>1021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904</v>
      </c>
      <c r="E36" s="95"/>
      <c r="F36" s="96">
        <f>F34+F35</f>
        <v>1008</v>
      </c>
      <c r="G36" s="95"/>
      <c r="H36" s="96">
        <f>H34+H35</f>
        <v>1208</v>
      </c>
      <c r="I36" s="95"/>
      <c r="J36" s="92">
        <f>F36+H36</f>
        <v>2216</v>
      </c>
      <c r="K36" s="95"/>
      <c r="L36" s="79"/>
    </row>
    <row r="37" spans="1:12" ht="33" customHeight="1">
      <c r="A37" s="61"/>
      <c r="B37" s="121" t="s">
        <v>61</v>
      </c>
      <c r="C37" s="122"/>
      <c r="D37" s="116">
        <f>D19+D21+D24+D27+D30+D33+D36</f>
        <v>24368</v>
      </c>
      <c r="E37" s="117"/>
      <c r="F37" s="116">
        <f>F19+F21+F24+F27+F30+F33+F36</f>
        <v>25388</v>
      </c>
      <c r="G37" s="117"/>
      <c r="H37" s="116">
        <f>H19+H21+H24+H27+H30+H33+H36</f>
        <v>29952</v>
      </c>
      <c r="I37" s="117"/>
      <c r="J37" s="116">
        <f>J19+J21+J24+J27+J30+J33+J36</f>
        <v>55340</v>
      </c>
      <c r="K37" s="117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C21" sqref="C21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78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4</v>
      </c>
      <c r="M4" s="57">
        <f>SUM(K4+L4)</f>
        <v>4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5</v>
      </c>
      <c r="L5" s="41">
        <v>26</v>
      </c>
      <c r="M5" s="57">
        <f aca="true" t="shared" si="0" ref="M5:M21">SUM(K5+L5)</f>
        <v>31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36</v>
      </c>
      <c r="L6" s="41">
        <v>191</v>
      </c>
      <c r="M6" s="57">
        <f t="shared" si="0"/>
        <v>227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169</v>
      </c>
      <c r="L7" s="41">
        <v>634</v>
      </c>
      <c r="M7" s="57">
        <f t="shared" si="0"/>
        <v>803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559</v>
      </c>
      <c r="L8" s="41">
        <v>1373</v>
      </c>
      <c r="M8" s="57">
        <f t="shared" si="0"/>
        <v>1932</v>
      </c>
      <c r="N8" s="8"/>
    </row>
    <row r="9" spans="1:14" ht="22.5" customHeight="1">
      <c r="A9" s="15"/>
      <c r="B9" s="102">
        <f>C9+E9+G9</f>
        <v>25388</v>
      </c>
      <c r="C9" s="25">
        <v>2991</v>
      </c>
      <c r="D9" s="51">
        <f>SUM(C9/B9)</f>
        <v>0.11781156451867024</v>
      </c>
      <c r="E9" s="46">
        <v>14986</v>
      </c>
      <c r="F9" s="52">
        <f>SUM(E9/B9)</f>
        <v>0.590278871907988</v>
      </c>
      <c r="G9" s="2">
        <v>7411</v>
      </c>
      <c r="H9" s="53">
        <f>SUM(G9/B9)</f>
        <v>0.29190956357334175</v>
      </c>
      <c r="I9" s="6"/>
      <c r="J9" s="105" t="s">
        <v>32</v>
      </c>
      <c r="K9" s="41">
        <v>1218</v>
      </c>
      <c r="L9" s="41">
        <v>2077</v>
      </c>
      <c r="M9" s="57">
        <f t="shared" si="0"/>
        <v>3295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1717</v>
      </c>
      <c r="L10" s="41">
        <v>2430</v>
      </c>
      <c r="M10" s="57">
        <f t="shared" si="0"/>
        <v>4147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1828</v>
      </c>
      <c r="L11" s="41">
        <v>2428</v>
      </c>
      <c r="M11" s="57">
        <f t="shared" si="0"/>
        <v>4256</v>
      </c>
      <c r="N11" s="8"/>
    </row>
    <row r="12" spans="1:14" ht="22.5" customHeight="1">
      <c r="A12" s="15"/>
      <c r="B12" s="102">
        <f>C12+E12+G12</f>
        <v>29952</v>
      </c>
      <c r="C12" s="25">
        <v>2887</v>
      </c>
      <c r="D12" s="51">
        <f>SUM(C12/B12)</f>
        <v>0.09638755341880342</v>
      </c>
      <c r="E12" s="46">
        <v>15577</v>
      </c>
      <c r="F12" s="52">
        <f>SUM(E12/B12)</f>
        <v>0.520065438034188</v>
      </c>
      <c r="G12" s="37">
        <v>11488</v>
      </c>
      <c r="H12" s="53">
        <f>SUM(G12/B12)</f>
        <v>0.38354700854700857</v>
      </c>
      <c r="I12" s="6"/>
      <c r="J12" s="105" t="s">
        <v>35</v>
      </c>
      <c r="K12" s="41">
        <v>1879</v>
      </c>
      <c r="L12" s="41">
        <v>2325</v>
      </c>
      <c r="M12" s="57">
        <f t="shared" si="0"/>
        <v>4204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2459</v>
      </c>
      <c r="L13" s="42">
        <v>2702</v>
      </c>
      <c r="M13" s="58">
        <f t="shared" si="0"/>
        <v>5161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2268</v>
      </c>
      <c r="L14" s="42">
        <v>2371</v>
      </c>
      <c r="M14" s="58">
        <f t="shared" si="0"/>
        <v>4639</v>
      </c>
      <c r="N14" s="8"/>
    </row>
    <row r="15" spans="1:14" ht="22.5" customHeight="1">
      <c r="A15" s="15"/>
      <c r="B15" s="103">
        <f>C15+E15+G15</f>
        <v>55340</v>
      </c>
      <c r="C15" s="25">
        <f>SUM(C9:C13)</f>
        <v>5878</v>
      </c>
      <c r="D15" s="54">
        <f>SUM(C15/B15)</f>
        <v>0.10621611853993494</v>
      </c>
      <c r="E15" s="49">
        <f>SUM(E9:E13)</f>
        <v>30563</v>
      </c>
      <c r="F15" s="55">
        <f>SUM(E15/B15)</f>
        <v>0.5522768341163715</v>
      </c>
      <c r="G15" s="4">
        <f>SUM(G9:G13)</f>
        <v>18899</v>
      </c>
      <c r="H15" s="56">
        <f>SUM(G15/B15)</f>
        <v>0.3415070473436935</v>
      </c>
      <c r="I15" s="18"/>
      <c r="J15" s="106" t="s">
        <v>38</v>
      </c>
      <c r="K15" s="42">
        <v>1774</v>
      </c>
      <c r="L15" s="42">
        <v>1719</v>
      </c>
      <c r="M15" s="58">
        <f t="shared" si="0"/>
        <v>3493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1368</v>
      </c>
      <c r="L16" s="42">
        <v>1480</v>
      </c>
      <c r="M16" s="58">
        <f t="shared" si="0"/>
        <v>2848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1246</v>
      </c>
      <c r="L17" s="42">
        <v>1348</v>
      </c>
      <c r="M17" s="58">
        <f t="shared" si="0"/>
        <v>2594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1425</v>
      </c>
      <c r="L18" s="42">
        <v>1436</v>
      </c>
      <c r="M18" s="58">
        <f t="shared" si="0"/>
        <v>2861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1320</v>
      </c>
      <c r="L19" s="42">
        <v>1269</v>
      </c>
      <c r="M19" s="58">
        <f t="shared" si="0"/>
        <v>2589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1038</v>
      </c>
      <c r="L20" s="42">
        <v>1043</v>
      </c>
      <c r="M20" s="58">
        <f t="shared" si="0"/>
        <v>2081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929</v>
      </c>
      <c r="L21" s="42">
        <v>1064</v>
      </c>
      <c r="M21" s="58">
        <f t="shared" si="0"/>
        <v>1993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1159</v>
      </c>
      <c r="L22" s="42">
        <v>1145</v>
      </c>
      <c r="M22" s="58">
        <f>SUM(K22:L22)</f>
        <v>2304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1129</v>
      </c>
      <c r="L23" s="59">
        <v>1103</v>
      </c>
      <c r="M23" s="60">
        <f>SUM(K23:L23)</f>
        <v>2232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980</v>
      </c>
      <c r="L24" s="59">
        <v>944</v>
      </c>
      <c r="M24" s="60">
        <f>SUM(K24+L24)</f>
        <v>1924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882</v>
      </c>
      <c r="L25" s="59">
        <v>840</v>
      </c>
      <c r="M25" s="60">
        <f>SUM(K25+L25)</f>
        <v>1722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25388</v>
      </c>
      <c r="L26" s="104">
        <f>SUM(L4:L25)</f>
        <v>29952</v>
      </c>
      <c r="M26" s="104">
        <f>SUM(M4:M25)</f>
        <v>55340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C6:D6"/>
    <mergeCell ref="E6:F6"/>
    <mergeCell ref="G6:H6"/>
    <mergeCell ref="G18:H18"/>
    <mergeCell ref="B1:H1"/>
    <mergeCell ref="B2:H2"/>
    <mergeCell ref="B3:H3"/>
    <mergeCell ref="C5:D5"/>
    <mergeCell ref="E5:F5"/>
    <mergeCell ref="G5:H5"/>
    <mergeCell ref="B4:H4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C1" sqref="C1:J1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22.5" customHeight="1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22.5" customHeight="1">
      <c r="A3" s="61"/>
      <c r="B3" s="61"/>
      <c r="C3" s="131" t="s">
        <v>79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7513</v>
      </c>
      <c r="E6" s="67"/>
      <c r="F6" s="68">
        <v>7136</v>
      </c>
      <c r="G6" s="69"/>
      <c r="H6" s="68">
        <v>8895</v>
      </c>
      <c r="I6" s="70"/>
      <c r="J6" s="68">
        <f aca="true" t="shared" si="0" ref="J6:J18">F6+H6</f>
        <v>16031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5481</v>
      </c>
      <c r="E7" s="73"/>
      <c r="F7" s="74">
        <v>5834</v>
      </c>
      <c r="G7" s="75"/>
      <c r="H7" s="74">
        <v>6621</v>
      </c>
      <c r="I7" s="67"/>
      <c r="J7" s="68">
        <f t="shared" si="0"/>
        <v>12455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987</v>
      </c>
      <c r="E8" s="127"/>
      <c r="F8" s="128">
        <v>1041</v>
      </c>
      <c r="G8" s="129"/>
      <c r="H8" s="126">
        <v>1153</v>
      </c>
      <c r="I8" s="127"/>
      <c r="J8" s="128">
        <f t="shared" si="0"/>
        <v>2194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665</v>
      </c>
      <c r="E9" s="127"/>
      <c r="F9" s="128">
        <v>814</v>
      </c>
      <c r="G9" s="129"/>
      <c r="H9" s="126">
        <v>933</v>
      </c>
      <c r="I9" s="127"/>
      <c r="J9" s="128">
        <f t="shared" si="0"/>
        <v>1747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1672</v>
      </c>
      <c r="E10" s="84"/>
      <c r="F10" s="86">
        <v>1912</v>
      </c>
      <c r="G10" s="83"/>
      <c r="H10" s="86">
        <v>2232</v>
      </c>
      <c r="I10" s="82"/>
      <c r="J10" s="85">
        <f t="shared" si="0"/>
        <v>4144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1403</v>
      </c>
      <c r="E11" s="84"/>
      <c r="F11" s="86">
        <v>1497</v>
      </c>
      <c r="G11" s="83"/>
      <c r="H11" s="86">
        <v>1756</v>
      </c>
      <c r="I11" s="82"/>
      <c r="J11" s="85">
        <f t="shared" si="0"/>
        <v>3253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69</v>
      </c>
      <c r="E12" s="127"/>
      <c r="F12" s="128">
        <v>64</v>
      </c>
      <c r="G12" s="129"/>
      <c r="H12" s="126">
        <v>89</v>
      </c>
      <c r="I12" s="127"/>
      <c r="J12" s="128">
        <f t="shared" si="0"/>
        <v>153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612</v>
      </c>
      <c r="E13" s="73"/>
      <c r="F13" s="74">
        <v>672</v>
      </c>
      <c r="G13" s="75"/>
      <c r="H13" s="74">
        <v>800</v>
      </c>
      <c r="I13" s="67"/>
      <c r="J13" s="68">
        <f t="shared" si="0"/>
        <v>1472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993</v>
      </c>
      <c r="E14" s="73"/>
      <c r="F14" s="74">
        <v>1083</v>
      </c>
      <c r="G14" s="75"/>
      <c r="H14" s="74">
        <v>1256</v>
      </c>
      <c r="I14" s="67"/>
      <c r="J14" s="68">
        <f t="shared" si="0"/>
        <v>2339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308</v>
      </c>
      <c r="E15" s="73"/>
      <c r="F15" s="74">
        <v>413</v>
      </c>
      <c r="G15" s="75"/>
      <c r="H15" s="74">
        <v>487</v>
      </c>
      <c r="I15" s="67"/>
      <c r="J15" s="68">
        <f t="shared" si="0"/>
        <v>900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71</v>
      </c>
      <c r="E16" s="73"/>
      <c r="F16" s="74">
        <v>82</v>
      </c>
      <c r="G16" s="75"/>
      <c r="H16" s="74">
        <v>103</v>
      </c>
      <c r="I16" s="67"/>
      <c r="J16" s="68">
        <f t="shared" si="0"/>
        <v>185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518</v>
      </c>
      <c r="E18" s="73"/>
      <c r="F18" s="74">
        <v>535</v>
      </c>
      <c r="G18" s="75"/>
      <c r="H18" s="74">
        <v>478</v>
      </c>
      <c r="I18" s="67"/>
      <c r="J18" s="74">
        <f t="shared" si="0"/>
        <v>1013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18575</v>
      </c>
      <c r="E19" s="91"/>
      <c r="F19" s="92">
        <f>SUM(F6+F7+F10+F11+F13+F14+F15+F16+F17+F18)</f>
        <v>19166</v>
      </c>
      <c r="G19" s="93"/>
      <c r="H19" s="92">
        <f>SUM(H6+H7+H10+H11+H13+H14+H15+H16+H17+H18)</f>
        <v>22633</v>
      </c>
      <c r="I19" s="94"/>
      <c r="J19" s="92">
        <f>SUM(J6+J7+J10+J11+J13+J14+J15+J16+J17+J18)</f>
        <v>41799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459</v>
      </c>
      <c r="E20" s="87"/>
      <c r="F20" s="88">
        <v>468</v>
      </c>
      <c r="G20" s="87"/>
      <c r="H20" s="88">
        <v>585</v>
      </c>
      <c r="I20" s="87"/>
      <c r="J20" s="86">
        <f>SUM(F20:I20)</f>
        <v>1053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459</v>
      </c>
      <c r="E21" s="95"/>
      <c r="F21" s="96">
        <f>F20</f>
        <v>468</v>
      </c>
      <c r="G21" s="95"/>
      <c r="H21" s="96">
        <f>H20</f>
        <v>585</v>
      </c>
      <c r="I21" s="95"/>
      <c r="J21" s="97">
        <f>SUM(F21:I21)</f>
        <v>1053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518</v>
      </c>
      <c r="E22" s="87"/>
      <c r="F22" s="88">
        <v>531</v>
      </c>
      <c r="G22" s="87"/>
      <c r="H22" s="88">
        <v>658</v>
      </c>
      <c r="I22" s="87"/>
      <c r="J22" s="86">
        <f>SUM(F22:I22)</f>
        <v>1189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865</v>
      </c>
      <c r="E23" s="87"/>
      <c r="F23" s="89">
        <v>930</v>
      </c>
      <c r="G23" s="87"/>
      <c r="H23" s="89">
        <v>1072</v>
      </c>
      <c r="I23" s="87"/>
      <c r="J23" s="86">
        <f>SUM(F23:I23)</f>
        <v>2002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1383</v>
      </c>
      <c r="E24" s="95"/>
      <c r="F24" s="96">
        <f>F22+F23</f>
        <v>1461</v>
      </c>
      <c r="G24" s="95"/>
      <c r="H24" s="96">
        <f>H22+H23</f>
        <v>1730</v>
      </c>
      <c r="I24" s="95"/>
      <c r="J24" s="92">
        <f>F24+H24</f>
        <v>3191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491</v>
      </c>
      <c r="E25" s="87"/>
      <c r="F25" s="88">
        <v>526</v>
      </c>
      <c r="G25" s="87"/>
      <c r="H25" s="88">
        <v>613</v>
      </c>
      <c r="I25" s="87"/>
      <c r="J25" s="90">
        <f>SUM(F25:I25)</f>
        <v>1139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316</v>
      </c>
      <c r="E26" s="87"/>
      <c r="F26" s="88">
        <v>368</v>
      </c>
      <c r="G26" s="87"/>
      <c r="H26" s="88">
        <v>371</v>
      </c>
      <c r="I26" s="87"/>
      <c r="J26" s="86">
        <f>SUM(F26:I26)</f>
        <v>739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807</v>
      </c>
      <c r="E27" s="95"/>
      <c r="F27" s="96">
        <f>F25+F26</f>
        <v>894</v>
      </c>
      <c r="G27" s="95"/>
      <c r="H27" s="96">
        <f>H25+H26</f>
        <v>984</v>
      </c>
      <c r="I27" s="95"/>
      <c r="J27" s="92">
        <f>F27+H27</f>
        <v>1878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1157</v>
      </c>
      <c r="E28" s="87"/>
      <c r="F28" s="88">
        <v>1160</v>
      </c>
      <c r="G28" s="87"/>
      <c r="H28" s="88">
        <v>1376</v>
      </c>
      <c r="I28" s="87"/>
      <c r="J28" s="90">
        <f>SUM(F28:I28)</f>
        <v>2536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306</v>
      </c>
      <c r="E29" s="87"/>
      <c r="F29" s="88">
        <v>322</v>
      </c>
      <c r="G29" s="87"/>
      <c r="H29" s="88">
        <v>364</v>
      </c>
      <c r="I29" s="87"/>
      <c r="J29" s="86">
        <f>SUM(F29:I29)</f>
        <v>686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1463</v>
      </c>
      <c r="E30" s="95"/>
      <c r="F30" s="96">
        <f>F28+F29</f>
        <v>1482</v>
      </c>
      <c r="G30" s="95"/>
      <c r="H30" s="96">
        <f>H28+H29</f>
        <v>1740</v>
      </c>
      <c r="I30" s="95"/>
      <c r="J30" s="92">
        <f>F30+H30</f>
        <v>3222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467</v>
      </c>
      <c r="E31" s="87"/>
      <c r="F31" s="88">
        <v>509</v>
      </c>
      <c r="G31" s="87"/>
      <c r="H31" s="88">
        <v>620</v>
      </c>
      <c r="I31" s="87"/>
      <c r="J31" s="90">
        <f>SUM(F31:I31)</f>
        <v>1129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315</v>
      </c>
      <c r="E32" s="87"/>
      <c r="F32" s="88">
        <v>386</v>
      </c>
      <c r="G32" s="87"/>
      <c r="H32" s="88">
        <v>420</v>
      </c>
      <c r="I32" s="87"/>
      <c r="J32" s="86">
        <f>SUM(F32:I32)</f>
        <v>806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782</v>
      </c>
      <c r="E33" s="95"/>
      <c r="F33" s="96">
        <f>F31+F32</f>
        <v>895</v>
      </c>
      <c r="G33" s="95"/>
      <c r="H33" s="96">
        <f>H31+H32</f>
        <v>1040</v>
      </c>
      <c r="I33" s="95"/>
      <c r="J33" s="92">
        <f>F33+H33</f>
        <v>1935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485</v>
      </c>
      <c r="E34" s="87"/>
      <c r="F34" s="88">
        <v>554</v>
      </c>
      <c r="G34" s="87"/>
      <c r="H34" s="88">
        <v>644</v>
      </c>
      <c r="I34" s="87"/>
      <c r="J34" s="90">
        <f>SUM(F34:I34)</f>
        <v>1198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419</v>
      </c>
      <c r="E35" s="87"/>
      <c r="F35" s="88">
        <v>453</v>
      </c>
      <c r="G35" s="87"/>
      <c r="H35" s="88">
        <v>562</v>
      </c>
      <c r="I35" s="87"/>
      <c r="J35" s="86">
        <f>SUM(F35:I35)</f>
        <v>1015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904</v>
      </c>
      <c r="E36" s="95"/>
      <c r="F36" s="96">
        <f>F34+F35</f>
        <v>1007</v>
      </c>
      <c r="G36" s="95"/>
      <c r="H36" s="96">
        <f>H34+H35</f>
        <v>1206</v>
      </c>
      <c r="I36" s="95"/>
      <c r="J36" s="92">
        <f>F36+H36</f>
        <v>2213</v>
      </c>
      <c r="K36" s="95"/>
      <c r="L36" s="79"/>
    </row>
    <row r="37" spans="1:12" ht="33" customHeight="1">
      <c r="A37" s="61"/>
      <c r="B37" s="121" t="s">
        <v>61</v>
      </c>
      <c r="C37" s="122"/>
      <c r="D37" s="116">
        <f>D19+D21+D24+D27+D30+D33+D36</f>
        <v>24373</v>
      </c>
      <c r="E37" s="117"/>
      <c r="F37" s="116">
        <f>F19+F21+F24+F27+F30+F33+F36</f>
        <v>25373</v>
      </c>
      <c r="G37" s="117"/>
      <c r="H37" s="116">
        <f>H19+H21+H24+H27+H30+H33+H36</f>
        <v>29918</v>
      </c>
      <c r="I37" s="117"/>
      <c r="J37" s="116">
        <f>J19+J21+J24+J27+J30+J33+J36</f>
        <v>55291</v>
      </c>
      <c r="K37" s="117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C1:J1"/>
    <mergeCell ref="C2:K2"/>
    <mergeCell ref="C3:K3"/>
    <mergeCell ref="B5:C5"/>
    <mergeCell ref="D5:E5"/>
    <mergeCell ref="F5:G5"/>
    <mergeCell ref="H5:I5"/>
    <mergeCell ref="J5:K5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B20:B21"/>
    <mergeCell ref="B22:B24"/>
    <mergeCell ref="B25:B27"/>
    <mergeCell ref="B6:B19"/>
    <mergeCell ref="D8:E8"/>
    <mergeCell ref="F8:G8"/>
    <mergeCell ref="H37:I37"/>
    <mergeCell ref="J37:K37"/>
    <mergeCell ref="B28:B30"/>
    <mergeCell ref="B31:B33"/>
    <mergeCell ref="B34:B36"/>
    <mergeCell ref="B37:C37"/>
    <mergeCell ref="D37:E37"/>
    <mergeCell ref="F37:G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F21" sqref="F21"/>
    </sheetView>
  </sheetViews>
  <sheetFormatPr defaultColWidth="9.00390625" defaultRowHeight="13.5"/>
  <cols>
    <col min="1" max="1" width="2.50390625" style="0" customWidth="1"/>
    <col min="2" max="8" width="11.625" style="0" customWidth="1"/>
    <col min="9" max="9" width="3.50390625" style="0" customWidth="1"/>
    <col min="10" max="10" width="13.625" style="0" customWidth="1"/>
    <col min="11" max="13" width="9.375" style="0" customWidth="1"/>
    <col min="14" max="14" width="2.50390625" style="0" customWidth="1"/>
  </cols>
  <sheetData>
    <row r="1" spans="1:14" ht="24">
      <c r="A1" s="8"/>
      <c r="B1" s="138" t="s">
        <v>49</v>
      </c>
      <c r="C1" s="138"/>
      <c r="D1" s="138"/>
      <c r="E1" s="138"/>
      <c r="F1" s="138"/>
      <c r="G1" s="138"/>
      <c r="H1" s="138"/>
      <c r="I1" s="11"/>
      <c r="J1" s="8"/>
      <c r="K1" s="12"/>
      <c r="L1" s="12"/>
      <c r="M1" s="13"/>
      <c r="N1" s="8"/>
    </row>
    <row r="2" spans="1:14" ht="11.25" customHeight="1">
      <c r="A2" s="8"/>
      <c r="B2" s="139"/>
      <c r="C2" s="139"/>
      <c r="D2" s="139"/>
      <c r="E2" s="139"/>
      <c r="F2" s="139"/>
      <c r="G2" s="139"/>
      <c r="H2" s="139"/>
      <c r="I2" s="9"/>
      <c r="J2" s="8"/>
      <c r="K2" s="12"/>
      <c r="L2" s="12"/>
      <c r="M2" s="13"/>
      <c r="N2" s="8"/>
    </row>
    <row r="3" spans="1:14" ht="22.5" customHeight="1">
      <c r="A3" s="14"/>
      <c r="B3" s="139" t="s">
        <v>0</v>
      </c>
      <c r="C3" s="139"/>
      <c r="D3" s="139"/>
      <c r="E3" s="139"/>
      <c r="F3" s="139"/>
      <c r="G3" s="139"/>
      <c r="H3" s="139"/>
      <c r="I3" s="9"/>
      <c r="J3" s="98" t="s">
        <v>28</v>
      </c>
      <c r="K3" s="99" t="s">
        <v>2</v>
      </c>
      <c r="L3" s="99" t="s">
        <v>3</v>
      </c>
      <c r="M3" s="100" t="s">
        <v>1</v>
      </c>
      <c r="N3" s="8"/>
    </row>
    <row r="4" spans="1:14" ht="22.5" customHeight="1">
      <c r="A4" s="15"/>
      <c r="B4" s="139" t="s">
        <v>79</v>
      </c>
      <c r="C4" s="139"/>
      <c r="D4" s="139"/>
      <c r="E4" s="139"/>
      <c r="F4" s="139"/>
      <c r="G4" s="139"/>
      <c r="H4" s="139"/>
      <c r="I4" s="15"/>
      <c r="J4" s="105" t="s">
        <v>74</v>
      </c>
      <c r="K4" s="41">
        <v>0</v>
      </c>
      <c r="L4" s="41">
        <v>4</v>
      </c>
      <c r="M4" s="57">
        <f>SUM(K4+L4)</f>
        <v>4</v>
      </c>
      <c r="N4" s="8"/>
    </row>
    <row r="5" spans="1:14" ht="22.5" customHeight="1">
      <c r="A5" s="15"/>
      <c r="B5" s="39"/>
      <c r="C5" s="140" t="s">
        <v>4</v>
      </c>
      <c r="D5" s="140"/>
      <c r="E5" s="141" t="s">
        <v>6</v>
      </c>
      <c r="F5" s="141"/>
      <c r="G5" s="142" t="s">
        <v>9</v>
      </c>
      <c r="H5" s="142"/>
      <c r="I5" s="16"/>
      <c r="J5" s="105" t="s">
        <v>73</v>
      </c>
      <c r="K5" s="41">
        <v>5</v>
      </c>
      <c r="L5" s="41">
        <v>26</v>
      </c>
      <c r="M5" s="57">
        <f aca="true" t="shared" si="0" ref="M5:M21">SUM(K5+L5)</f>
        <v>31</v>
      </c>
      <c r="N5" s="8"/>
    </row>
    <row r="6" spans="1:14" ht="22.5" customHeight="1">
      <c r="A6" s="15"/>
      <c r="B6" s="101" t="s">
        <v>11</v>
      </c>
      <c r="C6" s="143" t="s">
        <v>5</v>
      </c>
      <c r="D6" s="143"/>
      <c r="E6" s="144" t="s">
        <v>7</v>
      </c>
      <c r="F6" s="144"/>
      <c r="G6" s="145" t="s">
        <v>10</v>
      </c>
      <c r="H6" s="145"/>
      <c r="I6" s="16"/>
      <c r="J6" s="105" t="s">
        <v>29</v>
      </c>
      <c r="K6" s="41">
        <v>34</v>
      </c>
      <c r="L6" s="41">
        <v>192</v>
      </c>
      <c r="M6" s="57">
        <f t="shared" si="0"/>
        <v>226</v>
      </c>
      <c r="N6" s="8"/>
    </row>
    <row r="7" spans="1:14" ht="22.5" customHeight="1">
      <c r="A7" s="15"/>
      <c r="B7" s="40"/>
      <c r="C7" s="21" t="s">
        <v>8</v>
      </c>
      <c r="D7" s="22" t="s">
        <v>14</v>
      </c>
      <c r="E7" s="43" t="s">
        <v>8</v>
      </c>
      <c r="F7" s="44" t="s">
        <v>14</v>
      </c>
      <c r="G7" s="32" t="s">
        <v>8</v>
      </c>
      <c r="H7" s="33" t="s">
        <v>14</v>
      </c>
      <c r="I7" s="17"/>
      <c r="J7" s="105" t="s">
        <v>30</v>
      </c>
      <c r="K7" s="41">
        <v>172</v>
      </c>
      <c r="L7" s="41">
        <v>643</v>
      </c>
      <c r="M7" s="57">
        <f t="shared" si="0"/>
        <v>815</v>
      </c>
      <c r="N7" s="8"/>
    </row>
    <row r="8" spans="1:14" ht="22.5" customHeight="1">
      <c r="A8" s="15"/>
      <c r="B8" s="113" t="s">
        <v>13</v>
      </c>
      <c r="C8" s="23"/>
      <c r="D8" s="24"/>
      <c r="E8" s="45"/>
      <c r="F8" s="45"/>
      <c r="G8" s="34"/>
      <c r="H8" s="35"/>
      <c r="I8" s="6"/>
      <c r="J8" s="105" t="s">
        <v>31</v>
      </c>
      <c r="K8" s="41">
        <v>559</v>
      </c>
      <c r="L8" s="41">
        <v>1366</v>
      </c>
      <c r="M8" s="57">
        <f t="shared" si="0"/>
        <v>1925</v>
      </c>
      <c r="N8" s="8"/>
    </row>
    <row r="9" spans="1:14" ht="22.5" customHeight="1">
      <c r="A9" s="15"/>
      <c r="B9" s="102">
        <f>C9+E9+G9</f>
        <v>25373</v>
      </c>
      <c r="C9" s="25">
        <v>2981</v>
      </c>
      <c r="D9" s="51">
        <f>SUM(C9/B9)</f>
        <v>0.11748709257872542</v>
      </c>
      <c r="E9" s="46">
        <v>14987</v>
      </c>
      <c r="F9" s="52">
        <f>SUM(E9/B9)</f>
        <v>0.5906672447089426</v>
      </c>
      <c r="G9" s="2">
        <v>7405</v>
      </c>
      <c r="H9" s="53">
        <f>SUM(G9/B9)</f>
        <v>0.29184566271233203</v>
      </c>
      <c r="I9" s="6"/>
      <c r="J9" s="105" t="s">
        <v>32</v>
      </c>
      <c r="K9" s="41">
        <v>1215</v>
      </c>
      <c r="L9" s="41">
        <v>2071</v>
      </c>
      <c r="M9" s="57">
        <f t="shared" si="0"/>
        <v>3286</v>
      </c>
      <c r="N9" s="8"/>
    </row>
    <row r="10" spans="1:14" ht="22.5" customHeight="1">
      <c r="A10" s="15"/>
      <c r="B10" s="114"/>
      <c r="C10" s="26"/>
      <c r="D10" s="27"/>
      <c r="E10" s="47"/>
      <c r="F10" s="47"/>
      <c r="G10" s="3"/>
      <c r="H10" s="3"/>
      <c r="I10" s="18"/>
      <c r="J10" s="105" t="s">
        <v>33</v>
      </c>
      <c r="K10" s="41">
        <v>1725</v>
      </c>
      <c r="L10" s="41">
        <v>2436</v>
      </c>
      <c r="M10" s="57">
        <f t="shared" si="0"/>
        <v>4161</v>
      </c>
      <c r="N10" s="8"/>
    </row>
    <row r="11" spans="1:14" ht="22.5" customHeight="1">
      <c r="A11" s="15"/>
      <c r="B11" s="102" t="s">
        <v>50</v>
      </c>
      <c r="C11" s="28"/>
      <c r="D11" s="29"/>
      <c r="E11" s="48"/>
      <c r="F11" s="48"/>
      <c r="G11" s="36"/>
      <c r="H11" s="1"/>
      <c r="I11" s="6"/>
      <c r="J11" s="105" t="s">
        <v>34</v>
      </c>
      <c r="K11" s="41">
        <v>1824</v>
      </c>
      <c r="L11" s="41">
        <v>2425</v>
      </c>
      <c r="M11" s="57">
        <f t="shared" si="0"/>
        <v>4249</v>
      </c>
      <c r="N11" s="8"/>
    </row>
    <row r="12" spans="1:14" ht="22.5" customHeight="1">
      <c r="A12" s="15"/>
      <c r="B12" s="102">
        <f>C12+E12+G12</f>
        <v>29918</v>
      </c>
      <c r="C12" s="25">
        <v>2875</v>
      </c>
      <c r="D12" s="51">
        <f>SUM(C12/B12)</f>
        <v>0.09609599572163914</v>
      </c>
      <c r="E12" s="46">
        <v>15552</v>
      </c>
      <c r="F12" s="52">
        <f>SUM(E12/B12)</f>
        <v>0.5198208436392807</v>
      </c>
      <c r="G12" s="37">
        <v>11491</v>
      </c>
      <c r="H12" s="53">
        <f>SUM(G12/B12)</f>
        <v>0.38408316063908016</v>
      </c>
      <c r="I12" s="6"/>
      <c r="J12" s="105" t="s">
        <v>35</v>
      </c>
      <c r="K12" s="41">
        <v>1871</v>
      </c>
      <c r="L12" s="41">
        <v>2328</v>
      </c>
      <c r="M12" s="57">
        <f t="shared" si="0"/>
        <v>4199</v>
      </c>
      <c r="N12" s="8"/>
    </row>
    <row r="13" spans="1:14" ht="22.5" customHeight="1">
      <c r="A13" s="15"/>
      <c r="B13" s="114"/>
      <c r="C13" s="26"/>
      <c r="D13" s="27"/>
      <c r="E13" s="47"/>
      <c r="F13" s="47"/>
      <c r="G13" s="3"/>
      <c r="H13" s="3"/>
      <c r="I13" s="18"/>
      <c r="J13" s="106" t="s">
        <v>36</v>
      </c>
      <c r="K13" s="42">
        <v>2474</v>
      </c>
      <c r="L13" s="42">
        <v>2708</v>
      </c>
      <c r="M13" s="58">
        <f t="shared" si="0"/>
        <v>5182</v>
      </c>
      <c r="N13" s="8"/>
    </row>
    <row r="14" spans="1:14" ht="22.5" customHeight="1">
      <c r="A14" s="15"/>
      <c r="B14" s="113" t="s">
        <v>12</v>
      </c>
      <c r="C14" s="23"/>
      <c r="D14" s="24"/>
      <c r="E14" s="45"/>
      <c r="F14" s="45"/>
      <c r="G14" s="34"/>
      <c r="H14" s="35"/>
      <c r="I14" s="6"/>
      <c r="J14" s="106" t="s">
        <v>37</v>
      </c>
      <c r="K14" s="42">
        <v>2266</v>
      </c>
      <c r="L14" s="42">
        <v>2361</v>
      </c>
      <c r="M14" s="58">
        <f t="shared" si="0"/>
        <v>4627</v>
      </c>
      <c r="N14" s="8"/>
    </row>
    <row r="15" spans="1:14" ht="22.5" customHeight="1">
      <c r="A15" s="15"/>
      <c r="B15" s="103">
        <f>C15+E15+G15</f>
        <v>55291</v>
      </c>
      <c r="C15" s="25">
        <f>SUM(C9:C13)</f>
        <v>5856</v>
      </c>
      <c r="D15" s="54">
        <f>SUM(C15/B15)</f>
        <v>0.1059123546327612</v>
      </c>
      <c r="E15" s="49">
        <f>SUM(E9:E13)</f>
        <v>30539</v>
      </c>
      <c r="F15" s="55">
        <f>SUM(E15/B15)</f>
        <v>0.5523322059648044</v>
      </c>
      <c r="G15" s="4">
        <f>SUM(G9:G13)</f>
        <v>18896</v>
      </c>
      <c r="H15" s="56">
        <f>SUM(G15/B15)</f>
        <v>0.3417554394024344</v>
      </c>
      <c r="I15" s="18"/>
      <c r="J15" s="106" t="s">
        <v>38</v>
      </c>
      <c r="K15" s="42">
        <v>1760</v>
      </c>
      <c r="L15" s="42">
        <v>1713</v>
      </c>
      <c r="M15" s="58">
        <f t="shared" si="0"/>
        <v>3473</v>
      </c>
      <c r="N15" s="8"/>
    </row>
    <row r="16" spans="1:14" ht="22.5" customHeight="1">
      <c r="A16" s="8"/>
      <c r="B16" s="115"/>
      <c r="C16" s="30"/>
      <c r="D16" s="31"/>
      <c r="E16" s="50"/>
      <c r="F16" s="50"/>
      <c r="G16" s="5"/>
      <c r="H16" s="38"/>
      <c r="I16" s="19"/>
      <c r="J16" s="106" t="s">
        <v>39</v>
      </c>
      <c r="K16" s="42">
        <v>1364</v>
      </c>
      <c r="L16" s="42">
        <v>1482</v>
      </c>
      <c r="M16" s="58">
        <f t="shared" si="0"/>
        <v>2846</v>
      </c>
      <c r="N16" s="8"/>
    </row>
    <row r="17" spans="1:14" ht="22.5" customHeight="1">
      <c r="A17" s="7"/>
      <c r="B17" s="10"/>
      <c r="C17" s="10"/>
      <c r="D17" s="7"/>
      <c r="E17" s="10"/>
      <c r="F17" s="10"/>
      <c r="G17" s="10"/>
      <c r="H17" s="7"/>
      <c r="I17" s="7"/>
      <c r="J17" s="106" t="s">
        <v>40</v>
      </c>
      <c r="K17" s="42">
        <v>1243</v>
      </c>
      <c r="L17" s="42">
        <v>1338</v>
      </c>
      <c r="M17" s="58">
        <f t="shared" si="0"/>
        <v>2581</v>
      </c>
      <c r="N17" s="7"/>
    </row>
    <row r="18" spans="1:14" ht="22.5" customHeight="1">
      <c r="A18" s="7"/>
      <c r="B18" s="10"/>
      <c r="C18" s="10"/>
      <c r="D18" s="7"/>
      <c r="E18" s="10"/>
      <c r="F18" s="10"/>
      <c r="G18" s="146"/>
      <c r="H18" s="146"/>
      <c r="I18" s="7"/>
      <c r="J18" s="106" t="s">
        <v>41</v>
      </c>
      <c r="K18" s="42">
        <v>1429</v>
      </c>
      <c r="L18" s="42">
        <v>1451</v>
      </c>
      <c r="M18" s="58">
        <f t="shared" si="0"/>
        <v>2880</v>
      </c>
      <c r="N18" s="7"/>
    </row>
    <row r="19" spans="1:14" ht="22.5" customHeight="1">
      <c r="A19" s="7"/>
      <c r="B19" s="10"/>
      <c r="C19" s="10"/>
      <c r="D19" s="7"/>
      <c r="E19" s="10"/>
      <c r="F19" s="10"/>
      <c r="G19" s="10"/>
      <c r="H19" s="7"/>
      <c r="I19" s="7"/>
      <c r="J19" s="106" t="s">
        <v>42</v>
      </c>
      <c r="K19" s="42">
        <v>1317</v>
      </c>
      <c r="L19" s="42">
        <v>1257</v>
      </c>
      <c r="M19" s="58">
        <f t="shared" si="0"/>
        <v>2574</v>
      </c>
      <c r="N19" s="7"/>
    </row>
    <row r="20" spans="1:14" ht="22.5" customHeight="1">
      <c r="A20" s="7"/>
      <c r="B20" s="10"/>
      <c r="C20" s="10"/>
      <c r="D20" s="7"/>
      <c r="E20" s="10"/>
      <c r="F20" s="10"/>
      <c r="G20" s="10"/>
      <c r="H20" s="7"/>
      <c r="I20" s="7"/>
      <c r="J20" s="106" t="s">
        <v>43</v>
      </c>
      <c r="K20" s="42">
        <v>1040</v>
      </c>
      <c r="L20" s="42">
        <v>1034</v>
      </c>
      <c r="M20" s="58">
        <f t="shared" si="0"/>
        <v>2074</v>
      </c>
      <c r="N20" s="7"/>
    </row>
    <row r="21" spans="1:14" ht="22.5" customHeight="1">
      <c r="A21" s="7"/>
      <c r="B21" s="10"/>
      <c r="C21" s="10"/>
      <c r="D21" s="7"/>
      <c r="E21" s="10"/>
      <c r="F21" s="10"/>
      <c r="G21" s="10"/>
      <c r="H21" s="7"/>
      <c r="I21" s="7"/>
      <c r="J21" s="106" t="s">
        <v>44</v>
      </c>
      <c r="K21" s="42">
        <v>936</v>
      </c>
      <c r="L21" s="42">
        <v>1065</v>
      </c>
      <c r="M21" s="58">
        <f t="shared" si="0"/>
        <v>2001</v>
      </c>
      <c r="N21" s="7"/>
    </row>
    <row r="22" spans="1:14" ht="22.5" customHeight="1">
      <c r="A22" s="7"/>
      <c r="B22" s="10"/>
      <c r="C22" s="10"/>
      <c r="D22" s="7"/>
      <c r="E22" s="10"/>
      <c r="F22" s="10"/>
      <c r="G22" s="10"/>
      <c r="H22" s="7"/>
      <c r="I22" s="7"/>
      <c r="J22" s="106" t="s">
        <v>45</v>
      </c>
      <c r="K22" s="42">
        <v>1158</v>
      </c>
      <c r="L22" s="42">
        <v>1143</v>
      </c>
      <c r="M22" s="58">
        <f>SUM(K22:L22)</f>
        <v>2301</v>
      </c>
      <c r="N22" s="7"/>
    </row>
    <row r="23" spans="1:14" ht="22.5" customHeight="1">
      <c r="A23" s="7"/>
      <c r="B23" s="10"/>
      <c r="C23" s="10"/>
      <c r="D23" s="7"/>
      <c r="E23" s="10"/>
      <c r="F23" s="10"/>
      <c r="G23" s="10"/>
      <c r="H23" s="7"/>
      <c r="I23" s="7"/>
      <c r="J23" s="107" t="s">
        <v>72</v>
      </c>
      <c r="K23" s="59">
        <v>1127</v>
      </c>
      <c r="L23" s="59">
        <v>1096</v>
      </c>
      <c r="M23" s="60">
        <f>SUM(K23:L23)</f>
        <v>2223</v>
      </c>
      <c r="N23" s="7"/>
    </row>
    <row r="24" spans="1:14" ht="22.5" customHeight="1">
      <c r="A24" s="7"/>
      <c r="B24" s="10"/>
      <c r="C24" s="10"/>
      <c r="D24" s="7"/>
      <c r="E24" s="10"/>
      <c r="F24" s="10"/>
      <c r="G24" s="10"/>
      <c r="H24" s="7"/>
      <c r="I24" s="7"/>
      <c r="J24" s="107" t="s">
        <v>46</v>
      </c>
      <c r="K24" s="59">
        <v>976</v>
      </c>
      <c r="L24" s="59">
        <v>952</v>
      </c>
      <c r="M24" s="60">
        <f>SUM(K24+L24)</f>
        <v>1928</v>
      </c>
      <c r="N24" s="7"/>
    </row>
    <row r="25" spans="1:14" ht="22.5" customHeight="1">
      <c r="A25" s="7"/>
      <c r="B25" s="10"/>
      <c r="C25" s="10"/>
      <c r="D25" s="7"/>
      <c r="E25" s="10"/>
      <c r="F25" s="10"/>
      <c r="G25" s="10"/>
      <c r="H25" s="7"/>
      <c r="I25" s="7"/>
      <c r="J25" s="107" t="s">
        <v>47</v>
      </c>
      <c r="K25" s="59">
        <v>878</v>
      </c>
      <c r="L25" s="59">
        <v>827</v>
      </c>
      <c r="M25" s="60">
        <f>SUM(K25+L25)</f>
        <v>1705</v>
      </c>
      <c r="N25" s="7"/>
    </row>
    <row r="26" spans="1:14" ht="22.5" customHeight="1">
      <c r="A26" s="7"/>
      <c r="B26" s="10"/>
      <c r="C26" s="10"/>
      <c r="D26" s="7"/>
      <c r="E26" s="10"/>
      <c r="F26" s="10"/>
      <c r="G26" s="10"/>
      <c r="H26" s="7"/>
      <c r="I26" s="7"/>
      <c r="J26" s="108" t="s">
        <v>48</v>
      </c>
      <c r="K26" s="104">
        <f>SUM(K4:K25)</f>
        <v>25373</v>
      </c>
      <c r="L26" s="104">
        <f>SUM(L4:L25)</f>
        <v>29918</v>
      </c>
      <c r="M26" s="104">
        <f>SUM(M4:M25)</f>
        <v>55291</v>
      </c>
      <c r="N26" s="7"/>
    </row>
    <row r="27" spans="1:14" ht="13.5">
      <c r="A27" s="7"/>
      <c r="B27" s="10"/>
      <c r="C27" s="10"/>
      <c r="D27" s="7"/>
      <c r="E27" s="10"/>
      <c r="F27" s="10"/>
      <c r="G27" s="10"/>
      <c r="H27" s="7"/>
      <c r="I27" s="7"/>
      <c r="J27" s="7"/>
      <c r="K27" s="10"/>
      <c r="L27" s="10"/>
      <c r="M27" s="20"/>
      <c r="N27" s="7"/>
    </row>
  </sheetData>
  <sheetProtection/>
  <mergeCells count="11">
    <mergeCell ref="G5:H5"/>
    <mergeCell ref="C6:D6"/>
    <mergeCell ref="E6:F6"/>
    <mergeCell ref="G6:H6"/>
    <mergeCell ref="G18:H18"/>
    <mergeCell ref="B4:H4"/>
    <mergeCell ref="B1:H1"/>
    <mergeCell ref="B2:H2"/>
    <mergeCell ref="B3:H3"/>
    <mergeCell ref="C5:D5"/>
    <mergeCell ref="E5:F5"/>
  </mergeCells>
  <printOptions/>
  <pageMargins left="0.5905511811023623" right="0.5511811023622047" top="0.5118110236220472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pane ySplit="5" topLeftCell="A6" activePane="bottomLeft" state="frozen"/>
      <selection pane="topLeft" activeCell="O21" sqref="O21"/>
      <selection pane="bottomLeft" activeCell="M8" sqref="M8"/>
    </sheetView>
  </sheetViews>
  <sheetFormatPr defaultColWidth="9.00390625" defaultRowHeight="22.5" customHeight="1"/>
  <cols>
    <col min="1" max="1" width="4.625" style="78" customWidth="1"/>
    <col min="2" max="2" width="12.125" style="78" customWidth="1"/>
    <col min="3" max="3" width="13.875" style="80" customWidth="1"/>
    <col min="4" max="4" width="10.625" style="81" customWidth="1"/>
    <col min="5" max="5" width="4.625" style="81" customWidth="1"/>
    <col min="6" max="6" width="10.625" style="81" customWidth="1"/>
    <col min="7" max="7" width="4.625" style="81" customWidth="1"/>
    <col min="8" max="8" width="10.625" style="81" customWidth="1"/>
    <col min="9" max="9" width="4.625" style="81" customWidth="1"/>
    <col min="10" max="10" width="10.375" style="81" customWidth="1"/>
    <col min="11" max="11" width="5.625" style="78" customWidth="1"/>
    <col min="12" max="12" width="4.625" style="78" customWidth="1"/>
    <col min="13" max="13" width="8.625" style="78" customWidth="1"/>
    <col min="14" max="14" width="7.625" style="78" customWidth="1"/>
    <col min="15" max="16384" width="9.00390625" style="78" customWidth="1"/>
  </cols>
  <sheetData>
    <row r="1" spans="1:12" ht="22.5" customHeight="1">
      <c r="A1" s="61"/>
      <c r="B1" s="61"/>
      <c r="C1" s="130" t="s">
        <v>76</v>
      </c>
      <c r="D1" s="130"/>
      <c r="E1" s="130"/>
      <c r="F1" s="130"/>
      <c r="G1" s="130"/>
      <c r="H1" s="130"/>
      <c r="I1" s="130"/>
      <c r="J1" s="130"/>
      <c r="K1" s="61"/>
      <c r="L1" s="61"/>
    </row>
    <row r="2" spans="1:12" ht="22.5" customHeight="1">
      <c r="A2" s="61"/>
      <c r="B2" s="61"/>
      <c r="C2" s="131" t="s">
        <v>0</v>
      </c>
      <c r="D2" s="131"/>
      <c r="E2" s="131"/>
      <c r="F2" s="131"/>
      <c r="G2" s="131"/>
      <c r="H2" s="131"/>
      <c r="I2" s="131"/>
      <c r="J2" s="131"/>
      <c r="K2" s="132"/>
      <c r="L2" s="63"/>
    </row>
    <row r="3" spans="1:12" ht="22.5" customHeight="1">
      <c r="A3" s="61"/>
      <c r="B3" s="61"/>
      <c r="C3" s="131" t="s">
        <v>80</v>
      </c>
      <c r="D3" s="131"/>
      <c r="E3" s="131"/>
      <c r="F3" s="131"/>
      <c r="G3" s="131"/>
      <c r="H3" s="131"/>
      <c r="I3" s="131"/>
      <c r="J3" s="131"/>
      <c r="K3" s="131"/>
      <c r="L3" s="62"/>
    </row>
    <row r="4" spans="1:12" ht="10.5" customHeight="1">
      <c r="A4" s="61"/>
      <c r="B4" s="61"/>
      <c r="C4" s="64"/>
      <c r="D4" s="65"/>
      <c r="E4" s="65"/>
      <c r="F4" s="65"/>
      <c r="G4" s="65"/>
      <c r="H4" s="65"/>
      <c r="I4" s="65"/>
      <c r="J4" s="65"/>
      <c r="K4" s="61"/>
      <c r="L4" s="61"/>
    </row>
    <row r="5" spans="1:12" ht="22.5" customHeight="1">
      <c r="A5" s="61"/>
      <c r="B5" s="133"/>
      <c r="C5" s="134"/>
      <c r="D5" s="135" t="s">
        <v>70</v>
      </c>
      <c r="E5" s="135"/>
      <c r="F5" s="136" t="s">
        <v>2</v>
      </c>
      <c r="G5" s="137"/>
      <c r="H5" s="136" t="s">
        <v>3</v>
      </c>
      <c r="I5" s="135"/>
      <c r="J5" s="136" t="s">
        <v>1</v>
      </c>
      <c r="K5" s="137"/>
      <c r="L5" s="66"/>
    </row>
    <row r="6" spans="1:12" ht="22.5" customHeight="1">
      <c r="A6" s="61"/>
      <c r="B6" s="123" t="s">
        <v>51</v>
      </c>
      <c r="C6" s="110" t="s">
        <v>18</v>
      </c>
      <c r="D6" s="73">
        <v>7515</v>
      </c>
      <c r="E6" s="67"/>
      <c r="F6" s="68">
        <v>7129</v>
      </c>
      <c r="G6" s="69"/>
      <c r="H6" s="68">
        <v>8891</v>
      </c>
      <c r="I6" s="70"/>
      <c r="J6" s="68">
        <f aca="true" t="shared" si="0" ref="J6:J18">F6+H6</f>
        <v>16020</v>
      </c>
      <c r="K6" s="71"/>
      <c r="L6" s="72"/>
    </row>
    <row r="7" spans="1:12" ht="22.5" customHeight="1">
      <c r="A7" s="61"/>
      <c r="B7" s="124"/>
      <c r="C7" s="110" t="s">
        <v>19</v>
      </c>
      <c r="D7" s="73">
        <v>5478</v>
      </c>
      <c r="E7" s="73"/>
      <c r="F7" s="74">
        <v>5834</v>
      </c>
      <c r="G7" s="75"/>
      <c r="H7" s="74">
        <v>6618</v>
      </c>
      <c r="I7" s="67"/>
      <c r="J7" s="68">
        <f t="shared" si="0"/>
        <v>12452</v>
      </c>
      <c r="K7" s="76"/>
      <c r="L7" s="72"/>
    </row>
    <row r="8" spans="1:12" ht="22.5" customHeight="1">
      <c r="A8" s="61"/>
      <c r="B8" s="124"/>
      <c r="C8" s="111" t="s">
        <v>17</v>
      </c>
      <c r="D8" s="126">
        <v>986</v>
      </c>
      <c r="E8" s="127"/>
      <c r="F8" s="128">
        <v>1038</v>
      </c>
      <c r="G8" s="129"/>
      <c r="H8" s="126">
        <v>1152</v>
      </c>
      <c r="I8" s="127"/>
      <c r="J8" s="128">
        <f t="shared" si="0"/>
        <v>2190</v>
      </c>
      <c r="K8" s="129"/>
      <c r="L8" s="77"/>
    </row>
    <row r="9" spans="1:12" ht="22.5" customHeight="1">
      <c r="A9" s="61"/>
      <c r="B9" s="124"/>
      <c r="C9" s="111" t="s">
        <v>15</v>
      </c>
      <c r="D9" s="126">
        <v>665</v>
      </c>
      <c r="E9" s="127"/>
      <c r="F9" s="128">
        <v>811</v>
      </c>
      <c r="G9" s="129"/>
      <c r="H9" s="126">
        <v>931</v>
      </c>
      <c r="I9" s="127"/>
      <c r="J9" s="128">
        <f t="shared" si="0"/>
        <v>1742</v>
      </c>
      <c r="K9" s="129"/>
      <c r="L9" s="77"/>
    </row>
    <row r="10" spans="1:12" ht="22.5" customHeight="1">
      <c r="A10" s="61"/>
      <c r="B10" s="124"/>
      <c r="C10" s="109" t="s">
        <v>27</v>
      </c>
      <c r="D10" s="84">
        <v>1674</v>
      </c>
      <c r="E10" s="84"/>
      <c r="F10" s="86">
        <v>1906</v>
      </c>
      <c r="G10" s="83"/>
      <c r="H10" s="86">
        <v>2228</v>
      </c>
      <c r="I10" s="82"/>
      <c r="J10" s="85">
        <f t="shared" si="0"/>
        <v>4134</v>
      </c>
      <c r="K10" s="87"/>
      <c r="L10" s="72"/>
    </row>
    <row r="11" spans="1:12" ht="22.5" customHeight="1">
      <c r="A11" s="61"/>
      <c r="B11" s="124"/>
      <c r="C11" s="109" t="s">
        <v>20</v>
      </c>
      <c r="D11" s="84">
        <v>1403</v>
      </c>
      <c r="E11" s="84"/>
      <c r="F11" s="86">
        <v>1489</v>
      </c>
      <c r="G11" s="83"/>
      <c r="H11" s="86">
        <v>1751</v>
      </c>
      <c r="I11" s="82"/>
      <c r="J11" s="85">
        <f t="shared" si="0"/>
        <v>3240</v>
      </c>
      <c r="K11" s="87"/>
      <c r="L11" s="72"/>
    </row>
    <row r="12" spans="1:12" ht="22.5" customHeight="1">
      <c r="A12" s="61"/>
      <c r="B12" s="124"/>
      <c r="C12" s="111" t="s">
        <v>16</v>
      </c>
      <c r="D12" s="126">
        <v>68</v>
      </c>
      <c r="E12" s="127"/>
      <c r="F12" s="128">
        <v>62</v>
      </c>
      <c r="G12" s="129"/>
      <c r="H12" s="126">
        <v>89</v>
      </c>
      <c r="I12" s="127"/>
      <c r="J12" s="128">
        <f t="shared" si="0"/>
        <v>151</v>
      </c>
      <c r="K12" s="129"/>
      <c r="L12" s="77"/>
    </row>
    <row r="13" spans="1:12" ht="22.5" customHeight="1">
      <c r="A13" s="61"/>
      <c r="B13" s="124"/>
      <c r="C13" s="110" t="s">
        <v>21</v>
      </c>
      <c r="D13" s="73">
        <v>611</v>
      </c>
      <c r="E13" s="73"/>
      <c r="F13" s="74">
        <v>670</v>
      </c>
      <c r="G13" s="75"/>
      <c r="H13" s="74">
        <v>800</v>
      </c>
      <c r="I13" s="67"/>
      <c r="J13" s="68">
        <f t="shared" si="0"/>
        <v>1470</v>
      </c>
      <c r="K13" s="76"/>
      <c r="L13" s="72"/>
    </row>
    <row r="14" spans="1:12" ht="22.5" customHeight="1">
      <c r="A14" s="61"/>
      <c r="B14" s="124"/>
      <c r="C14" s="110" t="s">
        <v>22</v>
      </c>
      <c r="D14" s="73">
        <v>992</v>
      </c>
      <c r="E14" s="73"/>
      <c r="F14" s="74">
        <v>1084</v>
      </c>
      <c r="G14" s="75"/>
      <c r="H14" s="74">
        <v>1249</v>
      </c>
      <c r="I14" s="67"/>
      <c r="J14" s="68">
        <f t="shared" si="0"/>
        <v>2333</v>
      </c>
      <c r="K14" s="76"/>
      <c r="L14" s="72"/>
    </row>
    <row r="15" spans="1:12" ht="22.5" customHeight="1">
      <c r="A15" s="61"/>
      <c r="B15" s="124"/>
      <c r="C15" s="110" t="s">
        <v>23</v>
      </c>
      <c r="D15" s="73">
        <v>308</v>
      </c>
      <c r="E15" s="73"/>
      <c r="F15" s="74">
        <v>411</v>
      </c>
      <c r="G15" s="75"/>
      <c r="H15" s="74">
        <v>487</v>
      </c>
      <c r="I15" s="67"/>
      <c r="J15" s="68">
        <f t="shared" si="0"/>
        <v>898</v>
      </c>
      <c r="K15" s="76"/>
      <c r="L15" s="72"/>
    </row>
    <row r="16" spans="1:12" ht="22.5" customHeight="1">
      <c r="A16" s="61"/>
      <c r="B16" s="124"/>
      <c r="C16" s="110" t="s">
        <v>24</v>
      </c>
      <c r="D16" s="73">
        <v>71</v>
      </c>
      <c r="E16" s="73"/>
      <c r="F16" s="74">
        <v>82</v>
      </c>
      <c r="G16" s="75"/>
      <c r="H16" s="74">
        <v>103</v>
      </c>
      <c r="I16" s="67"/>
      <c r="J16" s="68">
        <f t="shared" si="0"/>
        <v>185</v>
      </c>
      <c r="K16" s="76"/>
      <c r="L16" s="72"/>
    </row>
    <row r="17" spans="1:12" ht="22.5" customHeight="1">
      <c r="A17" s="61"/>
      <c r="B17" s="124"/>
      <c r="C17" s="110" t="s">
        <v>25</v>
      </c>
      <c r="D17" s="73">
        <v>4</v>
      </c>
      <c r="E17" s="73"/>
      <c r="F17" s="74">
        <v>2</v>
      </c>
      <c r="G17" s="75"/>
      <c r="H17" s="74">
        <v>5</v>
      </c>
      <c r="I17" s="67"/>
      <c r="J17" s="68">
        <f t="shared" si="0"/>
        <v>7</v>
      </c>
      <c r="K17" s="76"/>
      <c r="L17" s="72"/>
    </row>
    <row r="18" spans="1:12" ht="22.5" customHeight="1">
      <c r="A18" s="61"/>
      <c r="B18" s="124"/>
      <c r="C18" s="110" t="s">
        <v>26</v>
      </c>
      <c r="D18" s="73">
        <v>515</v>
      </c>
      <c r="E18" s="73"/>
      <c r="F18" s="74">
        <v>531</v>
      </c>
      <c r="G18" s="75"/>
      <c r="H18" s="74">
        <v>476</v>
      </c>
      <c r="I18" s="67"/>
      <c r="J18" s="74">
        <f t="shared" si="0"/>
        <v>1007</v>
      </c>
      <c r="K18" s="76"/>
      <c r="L18" s="72"/>
    </row>
    <row r="19" spans="1:12" ht="22.5" customHeight="1">
      <c r="A19" s="61"/>
      <c r="B19" s="125"/>
      <c r="C19" s="112" t="s">
        <v>60</v>
      </c>
      <c r="D19" s="91">
        <f>SUM(D6+D7+D10+D11+D13+D14+D15+D16+D17+D18)</f>
        <v>18571</v>
      </c>
      <c r="E19" s="91"/>
      <c r="F19" s="92">
        <f>SUM(F6+F7+F10+F11+F13+F14+F15+F16+F17+F18)</f>
        <v>19138</v>
      </c>
      <c r="G19" s="93"/>
      <c r="H19" s="92">
        <f>SUM(H6+H7+H10+H11+H13+H14+H15+H16+H17+H18)</f>
        <v>22608</v>
      </c>
      <c r="I19" s="94"/>
      <c r="J19" s="92">
        <f>SUM(J6+J7+J10+J11+J13+J14+J15+J16+J17+J18)</f>
        <v>41746</v>
      </c>
      <c r="K19" s="95"/>
      <c r="L19" s="72"/>
    </row>
    <row r="20" spans="1:12" ht="22.5" customHeight="1">
      <c r="A20" s="61"/>
      <c r="B20" s="118" t="s">
        <v>52</v>
      </c>
      <c r="C20" s="109" t="s">
        <v>57</v>
      </c>
      <c r="D20" s="88">
        <v>459</v>
      </c>
      <c r="E20" s="87"/>
      <c r="F20" s="88">
        <v>468</v>
      </c>
      <c r="G20" s="87"/>
      <c r="H20" s="88">
        <v>585</v>
      </c>
      <c r="I20" s="87"/>
      <c r="J20" s="86">
        <f>SUM(F20:I20)</f>
        <v>1053</v>
      </c>
      <c r="K20" s="87"/>
      <c r="L20" s="79"/>
    </row>
    <row r="21" spans="1:12" ht="22.5" customHeight="1">
      <c r="A21" s="61"/>
      <c r="B21" s="120"/>
      <c r="C21" s="112" t="s">
        <v>60</v>
      </c>
      <c r="D21" s="96">
        <f>D20</f>
        <v>459</v>
      </c>
      <c r="E21" s="95"/>
      <c r="F21" s="96">
        <f>F20</f>
        <v>468</v>
      </c>
      <c r="G21" s="95"/>
      <c r="H21" s="96">
        <f>H20</f>
        <v>585</v>
      </c>
      <c r="I21" s="95"/>
      <c r="J21" s="97">
        <f>SUM(F21:I21)</f>
        <v>1053</v>
      </c>
      <c r="K21" s="95"/>
      <c r="L21" s="79"/>
    </row>
    <row r="22" spans="1:12" ht="22.5" customHeight="1">
      <c r="A22" s="61"/>
      <c r="B22" s="118" t="s">
        <v>53</v>
      </c>
      <c r="C22" s="109" t="s">
        <v>59</v>
      </c>
      <c r="D22" s="88">
        <v>518</v>
      </c>
      <c r="E22" s="87"/>
      <c r="F22" s="88">
        <v>527</v>
      </c>
      <c r="G22" s="87"/>
      <c r="H22" s="88">
        <v>657</v>
      </c>
      <c r="I22" s="87"/>
      <c r="J22" s="86">
        <f>SUM(F22:I22)</f>
        <v>1184</v>
      </c>
      <c r="K22" s="87"/>
      <c r="L22" s="79"/>
    </row>
    <row r="23" spans="1:12" ht="22.5" customHeight="1">
      <c r="A23" s="61"/>
      <c r="B23" s="119"/>
      <c r="C23" s="109" t="s">
        <v>58</v>
      </c>
      <c r="D23" s="88">
        <v>863</v>
      </c>
      <c r="E23" s="87"/>
      <c r="F23" s="89">
        <v>932</v>
      </c>
      <c r="G23" s="87"/>
      <c r="H23" s="89">
        <v>1066</v>
      </c>
      <c r="I23" s="87"/>
      <c r="J23" s="86">
        <f>SUM(F23:I23)</f>
        <v>1998</v>
      </c>
      <c r="K23" s="87"/>
      <c r="L23" s="79"/>
    </row>
    <row r="24" spans="1:12" ht="22.5" customHeight="1">
      <c r="A24" s="61"/>
      <c r="B24" s="120"/>
      <c r="C24" s="112" t="s">
        <v>60</v>
      </c>
      <c r="D24" s="96">
        <f>D22+D23</f>
        <v>1381</v>
      </c>
      <c r="E24" s="95"/>
      <c r="F24" s="96">
        <f>F22+F23</f>
        <v>1459</v>
      </c>
      <c r="G24" s="95"/>
      <c r="H24" s="96">
        <f>H22+H23</f>
        <v>1723</v>
      </c>
      <c r="I24" s="95"/>
      <c r="J24" s="92">
        <f>F24+H24</f>
        <v>3182</v>
      </c>
      <c r="K24" s="95"/>
      <c r="L24" s="79"/>
    </row>
    <row r="25" spans="1:12" ht="22.5" customHeight="1">
      <c r="A25" s="61"/>
      <c r="B25" s="118" t="s">
        <v>54</v>
      </c>
      <c r="C25" s="109" t="s">
        <v>62</v>
      </c>
      <c r="D25" s="88">
        <v>490</v>
      </c>
      <c r="E25" s="87"/>
      <c r="F25" s="88">
        <v>526</v>
      </c>
      <c r="G25" s="87"/>
      <c r="H25" s="88">
        <v>611</v>
      </c>
      <c r="I25" s="87"/>
      <c r="J25" s="90">
        <f>SUM(F25:I25)</f>
        <v>1137</v>
      </c>
      <c r="K25" s="87"/>
      <c r="L25" s="79"/>
    </row>
    <row r="26" spans="1:12" ht="22.5" customHeight="1">
      <c r="A26" s="61"/>
      <c r="B26" s="119"/>
      <c r="C26" s="109" t="s">
        <v>63</v>
      </c>
      <c r="D26" s="88">
        <v>317</v>
      </c>
      <c r="E26" s="87"/>
      <c r="F26" s="88">
        <v>367</v>
      </c>
      <c r="G26" s="87"/>
      <c r="H26" s="88">
        <v>372</v>
      </c>
      <c r="I26" s="87"/>
      <c r="J26" s="86">
        <f>SUM(F26:I26)</f>
        <v>739</v>
      </c>
      <c r="K26" s="87"/>
      <c r="L26" s="79"/>
    </row>
    <row r="27" spans="1:12" ht="22.5" customHeight="1">
      <c r="A27" s="61"/>
      <c r="B27" s="120"/>
      <c r="C27" s="112" t="s">
        <v>60</v>
      </c>
      <c r="D27" s="96">
        <f>D25+D26</f>
        <v>807</v>
      </c>
      <c r="E27" s="95"/>
      <c r="F27" s="96">
        <f>F25+F26</f>
        <v>893</v>
      </c>
      <c r="G27" s="95"/>
      <c r="H27" s="96">
        <f>H25+H26</f>
        <v>983</v>
      </c>
      <c r="I27" s="95"/>
      <c r="J27" s="92">
        <f>F27+H27</f>
        <v>1876</v>
      </c>
      <c r="K27" s="95"/>
      <c r="L27" s="79"/>
    </row>
    <row r="28" spans="1:12" ht="22.5" customHeight="1">
      <c r="A28" s="61"/>
      <c r="B28" s="118" t="s">
        <v>71</v>
      </c>
      <c r="C28" s="109" t="s">
        <v>64</v>
      </c>
      <c r="D28" s="88">
        <v>1156</v>
      </c>
      <c r="E28" s="87"/>
      <c r="F28" s="88">
        <v>1158</v>
      </c>
      <c r="G28" s="87"/>
      <c r="H28" s="88">
        <v>1372</v>
      </c>
      <c r="I28" s="87"/>
      <c r="J28" s="90">
        <f>SUM(F28:I28)</f>
        <v>2530</v>
      </c>
      <c r="K28" s="87"/>
      <c r="L28" s="79"/>
    </row>
    <row r="29" spans="1:12" ht="22.5" customHeight="1">
      <c r="A29" s="61"/>
      <c r="B29" s="119"/>
      <c r="C29" s="109" t="s">
        <v>65</v>
      </c>
      <c r="D29" s="88">
        <v>306</v>
      </c>
      <c r="E29" s="87"/>
      <c r="F29" s="88">
        <v>321</v>
      </c>
      <c r="G29" s="87"/>
      <c r="H29" s="88">
        <v>362</v>
      </c>
      <c r="I29" s="87"/>
      <c r="J29" s="86">
        <f>SUM(F29:I29)</f>
        <v>683</v>
      </c>
      <c r="K29" s="87"/>
      <c r="L29" s="79"/>
    </row>
    <row r="30" spans="1:12" ht="22.5" customHeight="1">
      <c r="A30" s="61"/>
      <c r="B30" s="120"/>
      <c r="C30" s="112" t="s">
        <v>60</v>
      </c>
      <c r="D30" s="96">
        <f>D28+D29</f>
        <v>1462</v>
      </c>
      <c r="E30" s="95"/>
      <c r="F30" s="96">
        <f>F28+F29</f>
        <v>1479</v>
      </c>
      <c r="G30" s="95"/>
      <c r="H30" s="96">
        <f>H28+H29</f>
        <v>1734</v>
      </c>
      <c r="I30" s="95"/>
      <c r="J30" s="92">
        <f>F30+H30</f>
        <v>3213</v>
      </c>
      <c r="K30" s="95"/>
      <c r="L30" s="79"/>
    </row>
    <row r="31" spans="1:12" ht="22.5" customHeight="1">
      <c r="A31" s="61"/>
      <c r="B31" s="118" t="s">
        <v>55</v>
      </c>
      <c r="C31" s="109" t="s">
        <v>66</v>
      </c>
      <c r="D31" s="88">
        <v>465</v>
      </c>
      <c r="E31" s="87"/>
      <c r="F31" s="88">
        <v>505</v>
      </c>
      <c r="G31" s="87"/>
      <c r="H31" s="88">
        <v>617</v>
      </c>
      <c r="I31" s="87"/>
      <c r="J31" s="90">
        <f>SUM(F31:I31)</f>
        <v>1122</v>
      </c>
      <c r="K31" s="87"/>
      <c r="L31" s="79"/>
    </row>
    <row r="32" spans="1:12" ht="22.5" customHeight="1">
      <c r="A32" s="61"/>
      <c r="B32" s="119"/>
      <c r="C32" s="109" t="s">
        <v>68</v>
      </c>
      <c r="D32" s="88">
        <v>314</v>
      </c>
      <c r="E32" s="87"/>
      <c r="F32" s="88">
        <v>384</v>
      </c>
      <c r="G32" s="87"/>
      <c r="H32" s="88">
        <v>420</v>
      </c>
      <c r="I32" s="87"/>
      <c r="J32" s="86">
        <f>SUM(F32:I32)</f>
        <v>804</v>
      </c>
      <c r="K32" s="87"/>
      <c r="L32" s="79"/>
    </row>
    <row r="33" spans="1:12" ht="22.5" customHeight="1">
      <c r="A33" s="61"/>
      <c r="B33" s="120"/>
      <c r="C33" s="112" t="s">
        <v>60</v>
      </c>
      <c r="D33" s="96">
        <f>D31+D32</f>
        <v>779</v>
      </c>
      <c r="E33" s="95"/>
      <c r="F33" s="96">
        <f>F31+F32</f>
        <v>889</v>
      </c>
      <c r="G33" s="95"/>
      <c r="H33" s="96">
        <f>H31+H32</f>
        <v>1037</v>
      </c>
      <c r="I33" s="95"/>
      <c r="J33" s="92">
        <f>F33+H33</f>
        <v>1926</v>
      </c>
      <c r="K33" s="95"/>
      <c r="L33" s="79"/>
    </row>
    <row r="34" spans="1:12" ht="22.5" customHeight="1">
      <c r="A34" s="61"/>
      <c r="B34" s="118" t="s">
        <v>56</v>
      </c>
      <c r="C34" s="109" t="s">
        <v>67</v>
      </c>
      <c r="D34" s="88">
        <v>486</v>
      </c>
      <c r="E34" s="87"/>
      <c r="F34" s="88">
        <v>552</v>
      </c>
      <c r="G34" s="87"/>
      <c r="H34" s="88">
        <v>646</v>
      </c>
      <c r="I34" s="87"/>
      <c r="J34" s="90">
        <f>SUM(F34:I34)</f>
        <v>1198</v>
      </c>
      <c r="K34" s="87"/>
      <c r="L34" s="79"/>
    </row>
    <row r="35" spans="1:12" ht="22.5" customHeight="1">
      <c r="A35" s="61"/>
      <c r="B35" s="119"/>
      <c r="C35" s="109" t="s">
        <v>69</v>
      </c>
      <c r="D35" s="88">
        <v>419</v>
      </c>
      <c r="E35" s="87"/>
      <c r="F35" s="88">
        <v>453</v>
      </c>
      <c r="G35" s="87"/>
      <c r="H35" s="88">
        <v>564</v>
      </c>
      <c r="I35" s="87"/>
      <c r="J35" s="86">
        <f>SUM(F35:I35)</f>
        <v>1017</v>
      </c>
      <c r="K35" s="87"/>
      <c r="L35" s="79"/>
    </row>
    <row r="36" spans="1:12" ht="22.5" customHeight="1">
      <c r="A36" s="61"/>
      <c r="B36" s="120"/>
      <c r="C36" s="112" t="s">
        <v>60</v>
      </c>
      <c r="D36" s="96">
        <f>D34+D35</f>
        <v>905</v>
      </c>
      <c r="E36" s="95"/>
      <c r="F36" s="96">
        <f>F34+F35</f>
        <v>1005</v>
      </c>
      <c r="G36" s="95"/>
      <c r="H36" s="96">
        <f>H34+H35</f>
        <v>1210</v>
      </c>
      <c r="I36" s="95"/>
      <c r="J36" s="92">
        <f>F36+H36</f>
        <v>2215</v>
      </c>
      <c r="K36" s="95"/>
      <c r="L36" s="79"/>
    </row>
    <row r="37" spans="1:12" ht="33" customHeight="1">
      <c r="A37" s="61"/>
      <c r="B37" s="121" t="s">
        <v>61</v>
      </c>
      <c r="C37" s="122"/>
      <c r="D37" s="116">
        <f>D19+D21+D24+D27+D30+D33+D36</f>
        <v>24364</v>
      </c>
      <c r="E37" s="117"/>
      <c r="F37" s="116">
        <f>F19+F21+F24+F27+F30+F33+F36</f>
        <v>25331</v>
      </c>
      <c r="G37" s="117"/>
      <c r="H37" s="116">
        <f>H19+H21+H24+H27+H30+H33+H36</f>
        <v>29880</v>
      </c>
      <c r="I37" s="117"/>
      <c r="J37" s="116">
        <f>J19+J21+J24+J27+J30+J33+J36</f>
        <v>55211</v>
      </c>
      <c r="K37" s="117"/>
      <c r="L37" s="79"/>
    </row>
    <row r="38" spans="1:12" ht="22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0" ht="22.5" customHeight="1">
      <c r="B39" s="81"/>
      <c r="C39" s="81"/>
      <c r="I39" s="78"/>
      <c r="J39" s="78"/>
    </row>
  </sheetData>
  <sheetProtection/>
  <mergeCells count="32">
    <mergeCell ref="H37:I37"/>
    <mergeCell ref="J37:K37"/>
    <mergeCell ref="B28:B30"/>
    <mergeCell ref="B31:B33"/>
    <mergeCell ref="B34:B36"/>
    <mergeCell ref="B37:C37"/>
    <mergeCell ref="D37:E37"/>
    <mergeCell ref="F37:G37"/>
    <mergeCell ref="B20:B21"/>
    <mergeCell ref="B22:B24"/>
    <mergeCell ref="B25:B27"/>
    <mergeCell ref="B6:B19"/>
    <mergeCell ref="D8:E8"/>
    <mergeCell ref="F8:G8"/>
    <mergeCell ref="J8:K8"/>
    <mergeCell ref="D9:E9"/>
    <mergeCell ref="F9:G9"/>
    <mergeCell ref="H9:I9"/>
    <mergeCell ref="J9:K9"/>
    <mergeCell ref="D12:E12"/>
    <mergeCell ref="F12:G12"/>
    <mergeCell ref="H12:I12"/>
    <mergeCell ref="J12:K12"/>
    <mergeCell ref="H8:I8"/>
    <mergeCell ref="C1:J1"/>
    <mergeCell ref="C2:K2"/>
    <mergeCell ref="C3:K3"/>
    <mergeCell ref="B5:C5"/>
    <mergeCell ref="D5:E5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総務部企画課統計係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企画課統計係</dc:creator>
  <cp:keywords/>
  <dc:description/>
  <cp:lastModifiedBy>岡村 真紀</cp:lastModifiedBy>
  <cp:lastPrinted>2014-01-24T00:13:07Z</cp:lastPrinted>
  <dcterms:created xsi:type="dcterms:W3CDTF">2001-06-12T06:45:55Z</dcterms:created>
  <dcterms:modified xsi:type="dcterms:W3CDTF">2016-01-29T02:08:38Z</dcterms:modified>
  <cp:category/>
  <cp:version/>
  <cp:contentType/>
  <cp:contentStatus/>
</cp:coreProperties>
</file>